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E281" i="9" s="1"/>
  <c r="B281" i="9" s="1"/>
  <c r="G281" i="9"/>
  <c r="F281" i="9"/>
  <c r="H280" i="9"/>
  <c r="G280" i="9"/>
  <c r="E280" i="9" s="1"/>
  <c r="B280" i="9" s="1"/>
  <c r="F280" i="9"/>
  <c r="H279" i="9"/>
  <c r="G279" i="9"/>
  <c r="E279" i="9" s="1"/>
  <c r="B279" i="9" s="1"/>
  <c r="F279" i="9"/>
  <c r="F278" i="9"/>
  <c r="F275" i="9" s="1"/>
  <c r="F277" i="9"/>
  <c r="F276" i="9"/>
  <c r="F274" i="9"/>
  <c r="L273" i="9"/>
  <c r="F273" i="9" s="1"/>
  <c r="H273" i="9"/>
  <c r="I272" i="9"/>
  <c r="E272" i="9" s="1"/>
  <c r="B272" i="9" s="1"/>
  <c r="H272" i="9"/>
  <c r="F272" i="9"/>
  <c r="E271" i="9"/>
  <c r="M270" i="9"/>
  <c r="L270" i="9"/>
  <c r="F270" i="9" s="1"/>
  <c r="B270" i="9" s="1"/>
  <c r="E270" i="9"/>
  <c r="M269" i="9"/>
  <c r="L269" i="9"/>
  <c r="E269" i="9"/>
  <c r="M268" i="9"/>
  <c r="F268" i="9" s="1"/>
  <c r="B268" i="9" s="1"/>
  <c r="L268" i="9"/>
  <c r="E268" i="9"/>
  <c r="M267" i="9"/>
  <c r="L267" i="9"/>
  <c r="F267" i="9" s="1"/>
  <c r="E267" i="9"/>
  <c r="M266" i="9"/>
  <c r="L266" i="9"/>
  <c r="F266" i="9" s="1"/>
  <c r="B266" i="9" s="1"/>
  <c r="E266" i="9"/>
  <c r="M265" i="9"/>
  <c r="L265" i="9"/>
  <c r="E265" i="9"/>
  <c r="M264" i="9"/>
  <c r="L264" i="9"/>
  <c r="F264" i="9"/>
  <c r="B264" i="9" s="1"/>
  <c r="E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E257" i="9"/>
  <c r="M256" i="9"/>
  <c r="L256" i="9"/>
  <c r="F256" i="9"/>
  <c r="B256" i="9" s="1"/>
  <c r="E256" i="9"/>
  <c r="M255" i="9"/>
  <c r="L255" i="9"/>
  <c r="F255" i="9" s="1"/>
  <c r="E255" i="9"/>
  <c r="M254" i="9"/>
  <c r="L254" i="9"/>
  <c r="F254" i="9" s="1"/>
  <c r="B254" i="9" s="1"/>
  <c r="E254" i="9"/>
  <c r="M253" i="9"/>
  <c r="L253" i="9"/>
  <c r="E253" i="9"/>
  <c r="M252" i="9"/>
  <c r="F252" i="9" s="1"/>
  <c r="B252" i="9" s="1"/>
  <c r="L252" i="9"/>
  <c r="E252" i="9"/>
  <c r="M251" i="9"/>
  <c r="L251" i="9"/>
  <c r="F251" i="9" s="1"/>
  <c r="E251" i="9"/>
  <c r="M250" i="9"/>
  <c r="L250" i="9"/>
  <c r="F250" i="9" s="1"/>
  <c r="B250" i="9" s="1"/>
  <c r="E250" i="9"/>
  <c r="M249" i="9"/>
  <c r="L249" i="9"/>
  <c r="E249" i="9"/>
  <c r="M248" i="9"/>
  <c r="F248" i="9" s="1"/>
  <c r="B248" i="9" s="1"/>
  <c r="L248" i="9"/>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F240" i="9" s="1"/>
  <c r="B240" i="9" s="1"/>
  <c r="L240" i="9"/>
  <c r="E240" i="9"/>
  <c r="M239" i="9"/>
  <c r="L239" i="9"/>
  <c r="F239" i="9" s="1"/>
  <c r="E239" i="9"/>
  <c r="M238" i="9"/>
  <c r="L238" i="9"/>
  <c r="F238" i="9" s="1"/>
  <c r="B238" i="9" s="1"/>
  <c r="E238" i="9"/>
  <c r="M237" i="9"/>
  <c r="L237" i="9"/>
  <c r="E237" i="9"/>
  <c r="M236" i="9"/>
  <c r="F236" i="9" s="1"/>
  <c r="B236" i="9" s="1"/>
  <c r="L236" i="9"/>
  <c r="E236" i="9"/>
  <c r="M235" i="9"/>
  <c r="L235" i="9"/>
  <c r="F235" i="9" s="1"/>
  <c r="E235" i="9"/>
  <c r="M234" i="9"/>
  <c r="L234" i="9"/>
  <c r="F234" i="9" s="1"/>
  <c r="B234" i="9" s="1"/>
  <c r="E234" i="9"/>
  <c r="M233" i="9"/>
  <c r="L233" i="9"/>
  <c r="E233" i="9"/>
  <c r="M232" i="9"/>
  <c r="F232" i="9" s="1"/>
  <c r="B232" i="9" s="1"/>
  <c r="L232" i="9"/>
  <c r="E232" i="9"/>
  <c r="M231" i="9"/>
  <c r="L231" i="9"/>
  <c r="F231" i="9" s="1"/>
  <c r="E231" i="9"/>
  <c r="M230" i="9"/>
  <c r="L230" i="9"/>
  <c r="F230" i="9" s="1"/>
  <c r="B230" i="9" s="1"/>
  <c r="E230" i="9"/>
  <c r="M229" i="9"/>
  <c r="L229" i="9"/>
  <c r="E229" i="9"/>
  <c r="M228" i="9"/>
  <c r="L228" i="9"/>
  <c r="F228" i="9"/>
  <c r="E228" i="9"/>
  <c r="B228" i="9"/>
  <c r="M227" i="9"/>
  <c r="L227" i="9"/>
  <c r="F227" i="9" s="1"/>
  <c r="E227" i="9"/>
  <c r="M226" i="9"/>
  <c r="L226" i="9"/>
  <c r="F226" i="9" s="1"/>
  <c r="B226" i="9" s="1"/>
  <c r="E226" i="9"/>
  <c r="M225" i="9"/>
  <c r="L225" i="9"/>
  <c r="E225" i="9"/>
  <c r="M224" i="9"/>
  <c r="F224" i="9" s="1"/>
  <c r="B224" i="9" s="1"/>
  <c r="L224" i="9"/>
  <c r="E224" i="9"/>
  <c r="M223" i="9"/>
  <c r="L223" i="9"/>
  <c r="F223" i="9" s="1"/>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F216" i="9" s="1"/>
  <c r="B216" i="9" s="1"/>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B147" i="9"/>
  <c r="H146" i="9"/>
  <c r="G146" i="9"/>
  <c r="E146" i="9" s="1"/>
  <c r="B146" i="9" s="1"/>
  <c r="F146" i="9"/>
  <c r="H145" i="9"/>
  <c r="E145" i="9" s="1"/>
  <c r="G145" i="9"/>
  <c r="F145" i="9"/>
  <c r="B145" i="9"/>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F139" i="9"/>
  <c r="H138" i="9"/>
  <c r="G138" i="9"/>
  <c r="E138" i="9" s="1"/>
  <c r="B138" i="9" s="1"/>
  <c r="F138" i="9"/>
  <c r="H137" i="9"/>
  <c r="E137" i="9" s="1"/>
  <c r="B137" i="9" s="1"/>
  <c r="G137" i="9"/>
  <c r="F137" i="9"/>
  <c r="H136" i="9"/>
  <c r="G136" i="9"/>
  <c r="E136" i="9" s="1"/>
  <c r="B136" i="9" s="1"/>
  <c r="F136" i="9"/>
  <c r="H135" i="9"/>
  <c r="G135" i="9"/>
  <c r="F135" i="9"/>
  <c r="H134" i="9"/>
  <c r="G134" i="9"/>
  <c r="E134" i="9" s="1"/>
  <c r="B134" i="9" s="1"/>
  <c r="F134" i="9"/>
  <c r="H133" i="9"/>
  <c r="E133" i="9" s="1"/>
  <c r="B133" i="9" s="1"/>
  <c r="G133" i="9"/>
  <c r="F133" i="9"/>
  <c r="H132" i="9"/>
  <c r="G132" i="9"/>
  <c r="E132" i="9" s="1"/>
  <c r="B132" i="9" s="1"/>
  <c r="F132" i="9"/>
  <c r="H131" i="9"/>
  <c r="E131" i="9" s="1"/>
  <c r="B131" i="9" s="1"/>
  <c r="G131" i="9"/>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E54" i="9" s="1"/>
  <c r="B54" i="9" s="1"/>
  <c r="F54" i="9"/>
  <c r="H53" i="9"/>
  <c r="G53" i="9"/>
  <c r="E53" i="9" s="1"/>
  <c r="B53" i="9" s="1"/>
  <c r="F53" i="9"/>
  <c r="H52" i="9"/>
  <c r="G52" i="9"/>
  <c r="E52" i="9" s="1"/>
  <c r="B52" i="9" s="1"/>
  <c r="F52" i="9"/>
  <c r="H51" i="9"/>
  <c r="E51" i="9" s="1"/>
  <c r="G51" i="9"/>
  <c r="F51" i="9"/>
  <c r="B51" i="9"/>
  <c r="H50" i="9"/>
  <c r="G50" i="9"/>
  <c r="E50" i="9" s="1"/>
  <c r="B50" i="9" s="1"/>
  <c r="F50" i="9"/>
  <c r="H49" i="9"/>
  <c r="G49" i="9"/>
  <c r="E49" i="9" s="1"/>
  <c r="B49" i="9" s="1"/>
  <c r="F49" i="9"/>
  <c r="H48" i="9"/>
  <c r="G48" i="9"/>
  <c r="E48" i="9" s="1"/>
  <c r="B48" i="9" s="1"/>
  <c r="F48" i="9"/>
  <c r="H47" i="9"/>
  <c r="E47" i="9" s="1"/>
  <c r="G47" i="9"/>
  <c r="F47" i="9"/>
  <c r="B47" i="9"/>
  <c r="H46" i="9"/>
  <c r="G46" i="9"/>
  <c r="F46" i="9"/>
  <c r="H45" i="9"/>
  <c r="G45" i="9"/>
  <c r="E45" i="9" s="1"/>
  <c r="B45" i="9" s="1"/>
  <c r="F45" i="9"/>
  <c r="H44" i="9"/>
  <c r="G44" i="9"/>
  <c r="F44" i="9"/>
  <c r="H43" i="9"/>
  <c r="E43" i="9" s="1"/>
  <c r="B43" i="9" s="1"/>
  <c r="G43" i="9"/>
  <c r="F43" i="9"/>
  <c r="H42" i="9"/>
  <c r="G42" i="9"/>
  <c r="F42" i="9"/>
  <c r="H41" i="9"/>
  <c r="G41" i="9"/>
  <c r="E41" i="9" s="1"/>
  <c r="B41" i="9" s="1"/>
  <c r="F41" i="9"/>
  <c r="H40" i="9"/>
  <c r="G40" i="9"/>
  <c r="F40" i="9"/>
  <c r="H39" i="9"/>
  <c r="G39" i="9"/>
  <c r="F39" i="9"/>
  <c r="H38" i="9"/>
  <c r="G38" i="9"/>
  <c r="E38" i="9" s="1"/>
  <c r="B38" i="9" s="1"/>
  <c r="F38" i="9"/>
  <c r="H37" i="9"/>
  <c r="E37" i="9" s="1"/>
  <c r="B37" i="9" s="1"/>
  <c r="G37" i="9"/>
  <c r="F37" i="9"/>
  <c r="H36" i="9"/>
  <c r="G36" i="9"/>
  <c r="E36" i="9" s="1"/>
  <c r="B36" i="9" s="1"/>
  <c r="F36" i="9"/>
  <c r="H35" i="9"/>
  <c r="E35" i="9" s="1"/>
  <c r="B35" i="9" s="1"/>
  <c r="G35" i="9"/>
  <c r="F35" i="9"/>
  <c r="H34" i="9"/>
  <c r="G34" i="9"/>
  <c r="E34" i="9" s="1"/>
  <c r="B34" i="9" s="1"/>
  <c r="F34" i="9"/>
  <c r="H33" i="9"/>
  <c r="G33" i="9"/>
  <c r="E33" i="9" s="1"/>
  <c r="B33" i="9" s="1"/>
  <c r="F33" i="9"/>
  <c r="H32" i="9"/>
  <c r="G32" i="9"/>
  <c r="F32" i="9"/>
  <c r="H31" i="9"/>
  <c r="G31" i="9"/>
  <c r="F31" i="9"/>
  <c r="H30" i="9"/>
  <c r="G30" i="9"/>
  <c r="E30" i="9" s="1"/>
  <c r="B30" i="9" s="1"/>
  <c r="F30" i="9"/>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E23" i="9" s="1"/>
  <c r="B23" i="9" s="1"/>
  <c r="G23" i="9"/>
  <c r="F23" i="9"/>
  <c r="H22" i="9"/>
  <c r="G22" i="9"/>
  <c r="F22" i="9"/>
  <c r="H21" i="9"/>
  <c r="G21" i="9"/>
  <c r="E21" i="9" s="1"/>
  <c r="B21" i="9" s="1"/>
  <c r="F21" i="9"/>
  <c r="F20" i="9"/>
  <c r="F4" i="9"/>
  <c r="O3" i="9"/>
  <c r="G273" i="9" s="1"/>
  <c r="E273" i="9" s="1"/>
  <c r="B273" i="9" s="1"/>
  <c r="I3" i="9"/>
  <c r="H3" i="9"/>
  <c r="G3" i="9"/>
  <c r="D101" i="8"/>
  <c r="D95" i="8"/>
  <c r="D90" i="8"/>
  <c r="D85" i="8"/>
  <c r="D80" i="8"/>
  <c r="D75" i="8"/>
  <c r="D70" i="8"/>
  <c r="D65" i="8"/>
  <c r="D60" i="8"/>
  <c r="D55" i="8"/>
  <c r="D50" i="8"/>
  <c r="D44" i="8"/>
  <c r="D36" i="8"/>
  <c r="D26" i="8"/>
  <c r="D18" i="8"/>
  <c r="D8" i="8"/>
  <c r="D6" i="8" s="1"/>
  <c r="E44" i="7"/>
  <c r="D44" i="7"/>
  <c r="E39" i="7"/>
  <c r="D39" i="7"/>
  <c r="D38" i="7" s="1"/>
  <c r="E38" i="7"/>
  <c r="E30" i="7"/>
  <c r="D30" i="7"/>
  <c r="E23" i="7"/>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49" i="6"/>
  <c r="F48" i="6"/>
  <c r="F47" i="6"/>
  <c r="F46" i="6"/>
  <c r="F45" i="6"/>
  <c r="F44" i="6"/>
  <c r="E43" i="6"/>
  <c r="E35" i="6" s="1"/>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E568" i="4"/>
  <c r="E567" i="4" s="1"/>
  <c r="D568" i="4"/>
  <c r="F566" i="4"/>
  <c r="F565" i="4"/>
  <c r="F564" i="4"/>
  <c r="F563" i="4"/>
  <c r="E563" i="4"/>
  <c r="D563" i="4"/>
  <c r="F562" i="4"/>
  <c r="F561" i="4"/>
  <c r="F560" i="4"/>
  <c r="F559" i="4"/>
  <c r="F558" i="4"/>
  <c r="F557" i="4"/>
  <c r="F556" i="4"/>
  <c r="E555" i="4"/>
  <c r="E529" i="4" s="1"/>
  <c r="E528"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E417" i="4"/>
  <c r="D417" i="4"/>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E215" i="4" s="1"/>
  <c r="D219" i="4"/>
  <c r="F218" i="4"/>
  <c r="F217" i="4"/>
  <c r="F216" i="4"/>
  <c r="E216" i="4"/>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E133" i="4" s="1"/>
  <c r="D129" i="1" s="1"/>
  <c r="D134" i="4"/>
  <c r="D133" i="4" s="1"/>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H30" i="3"/>
  <c r="G30" i="3"/>
  <c r="B30" i="3"/>
  <c r="H29" i="3"/>
  <c r="G29" i="3"/>
  <c r="B29" i="3"/>
  <c r="I28"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c r="L3" i="9" s="1"/>
  <c r="H1580" i="1"/>
  <c r="G1580" i="1"/>
  <c r="C1580" i="1"/>
  <c r="G1579" i="1"/>
  <c r="C1579" i="1"/>
  <c r="H1579" i="1" s="1"/>
  <c r="H1578" i="1"/>
  <c r="C1578" i="1"/>
  <c r="G1578" i="1" s="1"/>
  <c r="H1577" i="1"/>
  <c r="G1577" i="1"/>
  <c r="C1577" i="1"/>
  <c r="C1576" i="1"/>
  <c r="H1576" i="1" s="1"/>
  <c r="G1575" i="1"/>
  <c r="C1575" i="1"/>
  <c r="H1575" i="1" s="1"/>
  <c r="H1574" i="1"/>
  <c r="C1574" i="1"/>
  <c r="G1574" i="1" s="1"/>
  <c r="H1573" i="1"/>
  <c r="G1573" i="1"/>
  <c r="C1573" i="1"/>
  <c r="H1572" i="1"/>
  <c r="G1572" i="1"/>
  <c r="C1572" i="1"/>
  <c r="G1571" i="1"/>
  <c r="C1571" i="1"/>
  <c r="H1571" i="1" s="1"/>
  <c r="H1570" i="1"/>
  <c r="C1570" i="1"/>
  <c r="G1570" i="1" s="1"/>
  <c r="H1569" i="1"/>
  <c r="G1569" i="1"/>
  <c r="C1569" i="1"/>
  <c r="G1568" i="1"/>
  <c r="C1568" i="1"/>
  <c r="H1568" i="1" s="1"/>
  <c r="G1567" i="1"/>
  <c r="C1567" i="1"/>
  <c r="H1567" i="1" s="1"/>
  <c r="H1566" i="1"/>
  <c r="C1566" i="1"/>
  <c r="G1566" i="1" s="1"/>
  <c r="H1565" i="1"/>
  <c r="G1565" i="1"/>
  <c r="C1565" i="1"/>
  <c r="H1564" i="1"/>
  <c r="G1564" i="1"/>
  <c r="C1564" i="1"/>
  <c r="G1563" i="1"/>
  <c r="C1563" i="1"/>
  <c r="H1563" i="1" s="1"/>
  <c r="H1562" i="1"/>
  <c r="C1562" i="1"/>
  <c r="G1562" i="1" s="1"/>
  <c r="H1561" i="1"/>
  <c r="G1561" i="1"/>
  <c r="C1561" i="1"/>
  <c r="G1560" i="1"/>
  <c r="C1560" i="1"/>
  <c r="H1560" i="1" s="1"/>
  <c r="G1559" i="1"/>
  <c r="C1559" i="1"/>
  <c r="H1559" i="1" s="1"/>
  <c r="H1558" i="1"/>
  <c r="C1558" i="1"/>
  <c r="G1558" i="1" s="1"/>
  <c r="H1557" i="1"/>
  <c r="G1557" i="1"/>
  <c r="C1557" i="1"/>
  <c r="H1556" i="1"/>
  <c r="G1556" i="1"/>
  <c r="C1556" i="1"/>
  <c r="G1555" i="1"/>
  <c r="C1555" i="1"/>
  <c r="H1555" i="1" s="1"/>
  <c r="H1554" i="1"/>
  <c r="C1554" i="1"/>
  <c r="G1554" i="1" s="1"/>
  <c r="H1553" i="1"/>
  <c r="G1553" i="1"/>
  <c r="C1553" i="1"/>
  <c r="G1552" i="1"/>
  <c r="C1552" i="1"/>
  <c r="H1552" i="1" s="1"/>
  <c r="G1551" i="1"/>
  <c r="C1551" i="1"/>
  <c r="H1551" i="1" s="1"/>
  <c r="H1550" i="1"/>
  <c r="C1550" i="1"/>
  <c r="G1550" i="1" s="1"/>
  <c r="H1549" i="1"/>
  <c r="G1549" i="1"/>
  <c r="C1549" i="1"/>
  <c r="H1548" i="1"/>
  <c r="G1548" i="1"/>
  <c r="C1548" i="1"/>
  <c r="C1547" i="1"/>
  <c r="H1547" i="1" s="1"/>
  <c r="H1546" i="1"/>
  <c r="C1546" i="1"/>
  <c r="G1546" i="1" s="1"/>
  <c r="H1545" i="1"/>
  <c r="G1545" i="1"/>
  <c r="C1545" i="1"/>
  <c r="C1544" i="1"/>
  <c r="H1544" i="1" s="1"/>
  <c r="G1543" i="1"/>
  <c r="C1543" i="1"/>
  <c r="H1543" i="1" s="1"/>
  <c r="C1542" i="1"/>
  <c r="G1542" i="1" s="1"/>
  <c r="H1541" i="1"/>
  <c r="G1541" i="1"/>
  <c r="C1541" i="1"/>
  <c r="H1540" i="1"/>
  <c r="G1540" i="1"/>
  <c r="C1540" i="1"/>
  <c r="C1539" i="1"/>
  <c r="H1539" i="1" s="1"/>
  <c r="H1538" i="1"/>
  <c r="C1538" i="1"/>
  <c r="G1538" i="1" s="1"/>
  <c r="H1537" i="1"/>
  <c r="G1537" i="1"/>
  <c r="C1537" i="1"/>
  <c r="C1536" i="1"/>
  <c r="H1536" i="1" s="1"/>
  <c r="G1535" i="1"/>
  <c r="C1535" i="1"/>
  <c r="H1535" i="1" s="1"/>
  <c r="C1534" i="1"/>
  <c r="G1534" i="1" s="1"/>
  <c r="H1533" i="1"/>
  <c r="G1533" i="1"/>
  <c r="C1533" i="1"/>
  <c r="G1532" i="1"/>
  <c r="C1532" i="1"/>
  <c r="H1532" i="1" s="1"/>
  <c r="C1531" i="1"/>
  <c r="H1531" i="1" s="1"/>
  <c r="C1530" i="1"/>
  <c r="G1530" i="1" s="1"/>
  <c r="H1529" i="1"/>
  <c r="G1529" i="1"/>
  <c r="C1529" i="1"/>
  <c r="C1528" i="1"/>
  <c r="H1528" i="1" s="1"/>
  <c r="G1527" i="1"/>
  <c r="C1527" i="1"/>
  <c r="H1527" i="1" s="1"/>
  <c r="C1526" i="1"/>
  <c r="G1526" i="1" s="1"/>
  <c r="H1525" i="1"/>
  <c r="G1525" i="1"/>
  <c r="C1525" i="1"/>
  <c r="C1523" i="1"/>
  <c r="H1523" i="1" s="1"/>
  <c r="H1522" i="1"/>
  <c r="C1522" i="1"/>
  <c r="G1522" i="1" s="1"/>
  <c r="H1521" i="1"/>
  <c r="G1521" i="1"/>
  <c r="C1521" i="1"/>
  <c r="H1520" i="1"/>
  <c r="C1520" i="1"/>
  <c r="G1520" i="1" s="1"/>
  <c r="G1519" i="1"/>
  <c r="C1519" i="1"/>
  <c r="H1519" i="1" s="1"/>
  <c r="C1516" i="1"/>
  <c r="H1516" i="1" s="1"/>
  <c r="G1515" i="1"/>
  <c r="C1515" i="1"/>
  <c r="H1515" i="1" s="1"/>
  <c r="C1514" i="1"/>
  <c r="G1514" i="1" s="1"/>
  <c r="H1513" i="1"/>
  <c r="G1513" i="1"/>
  <c r="C1513" i="1"/>
  <c r="H1512" i="1"/>
  <c r="G1512" i="1"/>
  <c r="C1512" i="1"/>
  <c r="C1511" i="1"/>
  <c r="H1511" i="1" s="1"/>
  <c r="H1510" i="1"/>
  <c r="C1510" i="1"/>
  <c r="G1510" i="1" s="1"/>
  <c r="H1509" i="1"/>
  <c r="G1509" i="1"/>
  <c r="C1509" i="1"/>
  <c r="C1508" i="1"/>
  <c r="H1508" i="1" s="1"/>
  <c r="G1507" i="1"/>
  <c r="C1507" i="1"/>
  <c r="H1507" i="1" s="1"/>
  <c r="C1506" i="1"/>
  <c r="G1506" i="1" s="1"/>
  <c r="H1505" i="1"/>
  <c r="G1505" i="1"/>
  <c r="C1505" i="1"/>
  <c r="C1504" i="1"/>
  <c r="H1504" i="1" s="1"/>
  <c r="C1503" i="1"/>
  <c r="H1503" i="1" s="1"/>
  <c r="C1502" i="1"/>
  <c r="G1502" i="1" s="1"/>
  <c r="H1500" i="1"/>
  <c r="G1500" i="1"/>
  <c r="C1500" i="1"/>
  <c r="H1498" i="1"/>
  <c r="C1498" i="1"/>
  <c r="G1498" i="1" s="1"/>
  <c r="H1497" i="1"/>
  <c r="G1497" i="1"/>
  <c r="C1497" i="1"/>
  <c r="G1496" i="1"/>
  <c r="C1496" i="1"/>
  <c r="H1496" i="1" s="1"/>
  <c r="G1495" i="1"/>
  <c r="C1495" i="1"/>
  <c r="H1495" i="1" s="1"/>
  <c r="H1494" i="1"/>
  <c r="C1494" i="1"/>
  <c r="G1494" i="1" s="1"/>
  <c r="H1493" i="1"/>
  <c r="G1493" i="1"/>
  <c r="C1493" i="1"/>
  <c r="H1492" i="1"/>
  <c r="G1492" i="1"/>
  <c r="C1492" i="1"/>
  <c r="G1491" i="1"/>
  <c r="C1491" i="1"/>
  <c r="H1491" i="1" s="1"/>
  <c r="H1490" i="1"/>
  <c r="C1490" i="1"/>
  <c r="G1490" i="1" s="1"/>
  <c r="H1489" i="1"/>
  <c r="G1489" i="1"/>
  <c r="C1489" i="1"/>
  <c r="G1488" i="1"/>
  <c r="C1488" i="1"/>
  <c r="H1488" i="1" s="1"/>
  <c r="G1487" i="1"/>
  <c r="C1487" i="1"/>
  <c r="H1487" i="1" s="1"/>
  <c r="C1486" i="1"/>
  <c r="G1486" i="1" s="1"/>
  <c r="C1485" i="1"/>
  <c r="H1485" i="1" s="1"/>
  <c r="C1484" i="1"/>
  <c r="H1484" i="1" s="1"/>
  <c r="C1483" i="1"/>
  <c r="H1483" i="1" s="1"/>
  <c r="H1482" i="1"/>
  <c r="C1482" i="1"/>
  <c r="G1482" i="1" s="1"/>
  <c r="C1480" i="1"/>
  <c r="D1479" i="1"/>
  <c r="C1479" i="1"/>
  <c r="J1479" i="1" s="1"/>
  <c r="G1478" i="1"/>
  <c r="D1478" i="1"/>
  <c r="C1478" i="1"/>
  <c r="H1477" i="1"/>
  <c r="G1477" i="1"/>
  <c r="I1477" i="1" s="1"/>
  <c r="D1477" i="1"/>
  <c r="C1477" i="1"/>
  <c r="J1477" i="1" s="1"/>
  <c r="D1476" i="1"/>
  <c r="C1476" i="1"/>
  <c r="H1476" i="1" s="1"/>
  <c r="G1475" i="1"/>
  <c r="D1475" i="1"/>
  <c r="C1475" i="1"/>
  <c r="H1475" i="1" s="1"/>
  <c r="D1474" i="1"/>
  <c r="C1474" i="1"/>
  <c r="J1474" i="1" s="1"/>
  <c r="D1473" i="1"/>
  <c r="C1473" i="1"/>
  <c r="G1473" i="1" s="1"/>
  <c r="H1472" i="1"/>
  <c r="G1472" i="1"/>
  <c r="I1472" i="1" s="1"/>
  <c r="D1472" i="1"/>
  <c r="C1472" i="1"/>
  <c r="J1472" i="1" s="1"/>
  <c r="I1471" i="1"/>
  <c r="G1471" i="1"/>
  <c r="D1471" i="1"/>
  <c r="C1471" i="1"/>
  <c r="H1471" i="1" s="1"/>
  <c r="G1470" i="1"/>
  <c r="D1470" i="1"/>
  <c r="C1470" i="1"/>
  <c r="D1469" i="1"/>
  <c r="C1469" i="1"/>
  <c r="G1469" i="1" s="1"/>
  <c r="H1468" i="1"/>
  <c r="G1468" i="1"/>
  <c r="I1468" i="1" s="1"/>
  <c r="D1468" i="1"/>
  <c r="C1468" i="1"/>
  <c r="J1468" i="1" s="1"/>
  <c r="D1467" i="1"/>
  <c r="C1467" i="1"/>
  <c r="H1467" i="1" s="1"/>
  <c r="D1466" i="1"/>
  <c r="C1466" i="1"/>
  <c r="J1466" i="1" s="1"/>
  <c r="D1465" i="1"/>
  <c r="C1465" i="1"/>
  <c r="G1465" i="1" s="1"/>
  <c r="H1464" i="1"/>
  <c r="G1464" i="1"/>
  <c r="I1464" i="1" s="1"/>
  <c r="D1464" i="1"/>
  <c r="C1464" i="1"/>
  <c r="J1464" i="1" s="1"/>
  <c r="D1463" i="1"/>
  <c r="C1463" i="1"/>
  <c r="H1463" i="1" s="1"/>
  <c r="D1462" i="1"/>
  <c r="C1462" i="1"/>
  <c r="J1462" i="1" s="1"/>
  <c r="D1461" i="1"/>
  <c r="C1461" i="1"/>
  <c r="H1461" i="1" s="1"/>
  <c r="D1460" i="1"/>
  <c r="G1460" i="1" s="1"/>
  <c r="C1460" i="1"/>
  <c r="H1459" i="1"/>
  <c r="G1459" i="1"/>
  <c r="I1459" i="1" s="1"/>
  <c r="D1459" i="1"/>
  <c r="C1459" i="1"/>
  <c r="J1459" i="1" s="1"/>
  <c r="D1458" i="1"/>
  <c r="C1458" i="1"/>
  <c r="H1458" i="1" s="1"/>
  <c r="D1457" i="1"/>
  <c r="C1457" i="1"/>
  <c r="J1457" i="1" s="1"/>
  <c r="D1456" i="1"/>
  <c r="G1456" i="1" s="1"/>
  <c r="C1456" i="1"/>
  <c r="H1455" i="1"/>
  <c r="G1455" i="1"/>
  <c r="I1455" i="1" s="1"/>
  <c r="D1455" i="1"/>
  <c r="C1455" i="1"/>
  <c r="J1455" i="1" s="1"/>
  <c r="C1454" i="1"/>
  <c r="C1453" i="1"/>
  <c r="D1452" i="1"/>
  <c r="G1452" i="1" s="1"/>
  <c r="C1452" i="1"/>
  <c r="H1451" i="1"/>
  <c r="G1451" i="1"/>
  <c r="I1451" i="1" s="1"/>
  <c r="D1451" i="1"/>
  <c r="C1451" i="1"/>
  <c r="J1451" i="1" s="1"/>
  <c r="D1450" i="1"/>
  <c r="C1450" i="1"/>
  <c r="H1450" i="1" s="1"/>
  <c r="D1449" i="1"/>
  <c r="C1449" i="1"/>
  <c r="J1449" i="1" s="1"/>
  <c r="D1448" i="1"/>
  <c r="G1448" i="1" s="1"/>
  <c r="C1448" i="1"/>
  <c r="H1447" i="1"/>
  <c r="G1447" i="1"/>
  <c r="I1447" i="1" s="1"/>
  <c r="D1447" i="1"/>
  <c r="C1447" i="1"/>
  <c r="J1447" i="1" s="1"/>
  <c r="D1446" i="1"/>
  <c r="C1446" i="1"/>
  <c r="H1446" i="1" s="1"/>
  <c r="H1445" i="1"/>
  <c r="D1445" i="1"/>
  <c r="G1445" i="1" s="1"/>
  <c r="C1445" i="1"/>
  <c r="J1445" i="1" s="1"/>
  <c r="D1444" i="1"/>
  <c r="C1444" i="1"/>
  <c r="G1444" i="1" s="1"/>
  <c r="D1443" i="1"/>
  <c r="J1443" i="1" s="1"/>
  <c r="C1443" i="1"/>
  <c r="H1442" i="1"/>
  <c r="I1442" i="1" s="1"/>
  <c r="D1442" i="1"/>
  <c r="C1442" i="1"/>
  <c r="G1442" i="1" s="1"/>
  <c r="J1441" i="1"/>
  <c r="H1441" i="1"/>
  <c r="D1441" i="1"/>
  <c r="G1441" i="1" s="1"/>
  <c r="I1441" i="1" s="1"/>
  <c r="C1441" i="1"/>
  <c r="D1440" i="1"/>
  <c r="C1440" i="1"/>
  <c r="G1440" i="1" s="1"/>
  <c r="D1439" i="1"/>
  <c r="J1439" i="1" s="1"/>
  <c r="C1439" i="1"/>
  <c r="D1438" i="1"/>
  <c r="H1438" i="1" s="1"/>
  <c r="C1438" i="1"/>
  <c r="D1437" i="1"/>
  <c r="H1437" i="1" s="1"/>
  <c r="C1437" i="1"/>
  <c r="D1435"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G1422" i="1"/>
  <c r="D1422" i="1"/>
  <c r="H1422" i="1" s="1"/>
  <c r="C1422" i="1"/>
  <c r="G1421" i="1"/>
  <c r="D1421" i="1"/>
  <c r="H1421" i="1" s="1"/>
  <c r="C1421" i="1"/>
  <c r="G1420" i="1"/>
  <c r="D1420" i="1"/>
  <c r="H1420" i="1" s="1"/>
  <c r="C1420" i="1"/>
  <c r="G1419" i="1"/>
  <c r="D1419" i="1"/>
  <c r="H1419" i="1" s="1"/>
  <c r="C1419" i="1"/>
  <c r="G1418" i="1"/>
  <c r="D1418" i="1"/>
  <c r="H1418" i="1" s="1"/>
  <c r="C1418" i="1"/>
  <c r="G1417" i="1"/>
  <c r="D1417" i="1"/>
  <c r="H1417" i="1" s="1"/>
  <c r="C1417" i="1"/>
  <c r="G1416" i="1"/>
  <c r="D1416" i="1"/>
  <c r="H1416" i="1" s="1"/>
  <c r="C1416" i="1"/>
  <c r="G1415" i="1"/>
  <c r="D1415" i="1"/>
  <c r="H1415" i="1" s="1"/>
  <c r="C1415" i="1"/>
  <c r="G1414" i="1"/>
  <c r="D1414" i="1"/>
  <c r="H1414" i="1" s="1"/>
  <c r="C1414" i="1"/>
  <c r="G1413" i="1"/>
  <c r="D1413" i="1"/>
  <c r="H1413" i="1" s="1"/>
  <c r="C1413" i="1"/>
  <c r="G1412" i="1"/>
  <c r="D1412" i="1"/>
  <c r="H1412" i="1" s="1"/>
  <c r="C1412" i="1"/>
  <c r="G1411" i="1"/>
  <c r="D1411" i="1"/>
  <c r="H1411" i="1" s="1"/>
  <c r="C1411" i="1"/>
  <c r="G1410" i="1"/>
  <c r="D1410" i="1"/>
  <c r="H1410" i="1" s="1"/>
  <c r="C1410" i="1"/>
  <c r="G1409" i="1"/>
  <c r="D1409" i="1"/>
  <c r="H1409" i="1" s="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D1343" i="1"/>
  <c r="H1343" i="1" s="1"/>
  <c r="C1343" i="1"/>
  <c r="D1342" i="1"/>
  <c r="H1342" i="1" s="1"/>
  <c r="C1342" i="1"/>
  <c r="G1341" i="1"/>
  <c r="D1341" i="1"/>
  <c r="H1341" i="1" s="1"/>
  <c r="C1341" i="1"/>
  <c r="G1340" i="1"/>
  <c r="D1340" i="1"/>
  <c r="H1340" i="1" s="1"/>
  <c r="C1340" i="1"/>
  <c r="G1339" i="1"/>
  <c r="D1339" i="1"/>
  <c r="H1339" i="1" s="1"/>
  <c r="C1339" i="1"/>
  <c r="G1338" i="1"/>
  <c r="D1338" i="1"/>
  <c r="H1338" i="1" s="1"/>
  <c r="C1338" i="1"/>
  <c r="D1337" i="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9" i="1" s="1"/>
  <c r="C1299" i="1"/>
  <c r="D1298" i="1"/>
  <c r="C1298" i="1"/>
  <c r="G1298" i="1" s="1"/>
  <c r="D1297" i="1"/>
  <c r="H1297" i="1" s="1"/>
  <c r="C1297" i="1"/>
  <c r="H1296" i="1"/>
  <c r="D1296" i="1"/>
  <c r="C1296" i="1"/>
  <c r="G1296" i="1" s="1"/>
  <c r="D1295" i="1"/>
  <c r="C1295" i="1"/>
  <c r="H1295" i="1" s="1"/>
  <c r="D1294" i="1"/>
  <c r="C1294" i="1"/>
  <c r="G1294" i="1" s="1"/>
  <c r="D1293" i="1"/>
  <c r="H1293" i="1" s="1"/>
  <c r="C1293" i="1"/>
  <c r="H1292" i="1"/>
  <c r="D1292" i="1"/>
  <c r="C1292" i="1"/>
  <c r="G1292" i="1" s="1"/>
  <c r="D1291" i="1"/>
  <c r="C1291" i="1"/>
  <c r="H1291" i="1" s="1"/>
  <c r="D1290" i="1"/>
  <c r="C1290" i="1"/>
  <c r="G1290" i="1" s="1"/>
  <c r="D1289" i="1"/>
  <c r="H1289" i="1" s="1"/>
  <c r="C1289" i="1"/>
  <c r="H1288" i="1"/>
  <c r="D1288" i="1"/>
  <c r="C1288" i="1"/>
  <c r="G1288" i="1" s="1"/>
  <c r="D1287" i="1"/>
  <c r="C1287" i="1"/>
  <c r="H1287" i="1" s="1"/>
  <c r="D1286" i="1"/>
  <c r="C1286" i="1"/>
  <c r="G1286" i="1" s="1"/>
  <c r="D1285" i="1"/>
  <c r="H1285" i="1" s="1"/>
  <c r="C1285" i="1"/>
  <c r="H1284" i="1"/>
  <c r="D1284" i="1"/>
  <c r="C1284" i="1"/>
  <c r="G1284" i="1" s="1"/>
  <c r="D1283" i="1"/>
  <c r="C1283" i="1"/>
  <c r="H1283" i="1" s="1"/>
  <c r="D1282" i="1"/>
  <c r="C1282" i="1"/>
  <c r="G1282" i="1" s="1"/>
  <c r="D1281" i="1"/>
  <c r="H1281" i="1" s="1"/>
  <c r="C1281" i="1"/>
  <c r="H1280" i="1"/>
  <c r="D1280" i="1"/>
  <c r="C1280" i="1"/>
  <c r="G1280" i="1" s="1"/>
  <c r="D1279" i="1"/>
  <c r="C1279" i="1"/>
  <c r="H1279" i="1" s="1"/>
  <c r="D1278" i="1"/>
  <c r="C1278" i="1"/>
  <c r="G1278" i="1" s="1"/>
  <c r="D1277" i="1"/>
  <c r="H1277" i="1" s="1"/>
  <c r="C1277" i="1"/>
  <c r="H1276" i="1"/>
  <c r="D1276" i="1"/>
  <c r="C1276" i="1"/>
  <c r="G1276" i="1" s="1"/>
  <c r="D1275" i="1"/>
  <c r="C1275" i="1"/>
  <c r="H1275" i="1" s="1"/>
  <c r="D1274" i="1"/>
  <c r="C1274" i="1"/>
  <c r="G1274" i="1" s="1"/>
  <c r="D1273" i="1"/>
  <c r="H1273" i="1" s="1"/>
  <c r="C1273" i="1"/>
  <c r="H1272" i="1"/>
  <c r="D1272" i="1"/>
  <c r="C1272" i="1"/>
  <c r="G1272" i="1" s="1"/>
  <c r="D1271" i="1"/>
  <c r="C1271" i="1"/>
  <c r="H1271" i="1" s="1"/>
  <c r="D1270" i="1"/>
  <c r="C1270" i="1"/>
  <c r="G1270" i="1" s="1"/>
  <c r="D1269" i="1"/>
  <c r="H1269" i="1" s="1"/>
  <c r="C1269" i="1"/>
  <c r="H1268" i="1"/>
  <c r="D1268" i="1"/>
  <c r="C1268" i="1"/>
  <c r="G1268" i="1" s="1"/>
  <c r="D1267" i="1"/>
  <c r="C1267" i="1"/>
  <c r="H1267" i="1" s="1"/>
  <c r="D1266" i="1"/>
  <c r="C1266" i="1"/>
  <c r="G1266" i="1" s="1"/>
  <c r="D1265" i="1"/>
  <c r="H1265" i="1" s="1"/>
  <c r="C1265" i="1"/>
  <c r="H1264" i="1"/>
  <c r="D1264" i="1"/>
  <c r="C1264" i="1"/>
  <c r="G1264" i="1" s="1"/>
  <c r="D1263" i="1"/>
  <c r="C1263" i="1"/>
  <c r="H1263" i="1" s="1"/>
  <c r="D1262" i="1"/>
  <c r="C1262" i="1"/>
  <c r="G1262" i="1" s="1"/>
  <c r="D1261" i="1"/>
  <c r="H1261" i="1" s="1"/>
  <c r="C1261" i="1"/>
  <c r="H1260" i="1"/>
  <c r="D1260" i="1"/>
  <c r="C1260" i="1"/>
  <c r="G1260" i="1" s="1"/>
  <c r="D1259" i="1"/>
  <c r="C1259" i="1"/>
  <c r="H1259" i="1" s="1"/>
  <c r="D1258" i="1"/>
  <c r="C1258" i="1"/>
  <c r="G1258" i="1" s="1"/>
  <c r="D1257" i="1"/>
  <c r="H1257" i="1" s="1"/>
  <c r="C1257" i="1"/>
  <c r="H1256" i="1"/>
  <c r="D1256" i="1"/>
  <c r="C1256" i="1"/>
  <c r="G1256" i="1" s="1"/>
  <c r="D1255" i="1"/>
  <c r="C1255" i="1"/>
  <c r="H1255" i="1" s="1"/>
  <c r="D1254" i="1"/>
  <c r="C1254" i="1"/>
  <c r="G1254" i="1" s="1"/>
  <c r="D1253" i="1"/>
  <c r="H1253" i="1" s="1"/>
  <c r="C1253" i="1"/>
  <c r="H1252" i="1"/>
  <c r="D1252" i="1"/>
  <c r="C1252" i="1"/>
  <c r="G1252" i="1" s="1"/>
  <c r="D1251" i="1"/>
  <c r="C1251" i="1"/>
  <c r="H1251" i="1" s="1"/>
  <c r="D1250" i="1"/>
  <c r="C1250" i="1"/>
  <c r="G1250" i="1" s="1"/>
  <c r="D1249" i="1"/>
  <c r="H1249" i="1" s="1"/>
  <c r="C1249" i="1"/>
  <c r="H1248" i="1"/>
  <c r="D1248" i="1"/>
  <c r="C1248" i="1"/>
  <c r="G1248" i="1" s="1"/>
  <c r="D1247" i="1"/>
  <c r="C1247" i="1"/>
  <c r="H1247" i="1" s="1"/>
  <c r="D1246" i="1"/>
  <c r="C1246" i="1"/>
  <c r="G1246" i="1" s="1"/>
  <c r="D1245" i="1"/>
  <c r="H1245" i="1" s="1"/>
  <c r="C1245" i="1"/>
  <c r="H1244"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H1237" i="1"/>
  <c r="D1237" i="1"/>
  <c r="G1237" i="1" s="1"/>
  <c r="C1237" i="1"/>
  <c r="H1236" i="1"/>
  <c r="D1236" i="1"/>
  <c r="G1236" i="1" s="1"/>
  <c r="C1236" i="1"/>
  <c r="H1235" i="1"/>
  <c r="D1235" i="1"/>
  <c r="G1235" i="1" s="1"/>
  <c r="C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D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D1154"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H713" i="1"/>
  <c r="G713" i="1"/>
  <c r="D713" i="1"/>
  <c r="C713" i="1"/>
  <c r="H712" i="1"/>
  <c r="G712" i="1"/>
  <c r="D712" i="1"/>
  <c r="C712" i="1"/>
  <c r="H711" i="1"/>
  <c r="D711" i="1"/>
  <c r="G711" i="1" s="1"/>
  <c r="C711" i="1"/>
  <c r="H710" i="1"/>
  <c r="D710" i="1"/>
  <c r="G710" i="1" s="1"/>
  <c r="C710" i="1"/>
  <c r="H709" i="1"/>
  <c r="D709" i="1"/>
  <c r="G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H645" i="1"/>
  <c r="D645" i="1"/>
  <c r="G645" i="1" s="1"/>
  <c r="C645" i="1"/>
  <c r="H644" i="1"/>
  <c r="G644" i="1"/>
  <c r="D644" i="1"/>
  <c r="C644" i="1"/>
  <c r="H643" i="1"/>
  <c r="G643" i="1"/>
  <c r="D643" i="1"/>
  <c r="C643" i="1"/>
  <c r="H642" i="1"/>
  <c r="G642" i="1"/>
  <c r="D642" i="1"/>
  <c r="C642" i="1"/>
  <c r="H641"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G412" i="1" s="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D398" i="1"/>
  <c r="G398" i="1" s="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D367" i="1"/>
  <c r="G367" i="1" s="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G289" i="1" s="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D192" i="1"/>
  <c r="G192" i="1" s="1"/>
  <c r="C192" i="1"/>
  <c r="D191" i="1"/>
  <c r="H191" i="1" s="1"/>
  <c r="C191" i="1"/>
  <c r="H190" i="1"/>
  <c r="G190" i="1"/>
  <c r="D190" i="1"/>
  <c r="C190" i="1"/>
  <c r="H189" i="1"/>
  <c r="D189" i="1"/>
  <c r="G189" i="1" s="1"/>
  <c r="C189" i="1"/>
  <c r="D188" i="1"/>
  <c r="H188" i="1" s="1"/>
  <c r="C188" i="1"/>
  <c r="H187" i="1"/>
  <c r="D187" i="1"/>
  <c r="G187" i="1" s="1"/>
  <c r="C187" i="1"/>
  <c r="H186" i="1"/>
  <c r="G186" i="1"/>
  <c r="D186" i="1"/>
  <c r="C186" i="1"/>
  <c r="H185" i="1"/>
  <c r="G185" i="1"/>
  <c r="D185" i="1"/>
  <c r="C185" i="1"/>
  <c r="D184" i="1"/>
  <c r="H184" i="1" s="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G173" i="1" s="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G164" i="1"/>
  <c r="D164" i="1"/>
  <c r="C164" i="1"/>
  <c r="H163" i="1"/>
  <c r="D163" i="1"/>
  <c r="G163" i="1" s="1"/>
  <c r="C163" i="1"/>
  <c r="H162" i="1"/>
  <c r="D162" i="1"/>
  <c r="G162" i="1" s="1"/>
  <c r="C162" i="1"/>
  <c r="H161" i="1"/>
  <c r="D161" i="1"/>
  <c r="G161" i="1" s="1"/>
  <c r="C161" i="1"/>
  <c r="D160" i="1"/>
  <c r="H160" i="1" s="1"/>
  <c r="C160" i="1"/>
  <c r="H158" i="1"/>
  <c r="G158" i="1"/>
  <c r="D158" i="1"/>
  <c r="C158" i="1"/>
  <c r="D157" i="1"/>
  <c r="G157" i="1" s="1"/>
  <c r="C157" i="1"/>
  <c r="H156" i="1"/>
  <c r="G156" i="1"/>
  <c r="D156" i="1"/>
  <c r="C156" i="1"/>
  <c r="D155" i="1"/>
  <c r="H155" i="1" s="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H131" i="1"/>
  <c r="D131" i="1"/>
  <c r="G131" i="1" s="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D34" i="1"/>
  <c r="C34" i="1"/>
  <c r="G34" i="1" s="1"/>
  <c r="D33" i="1"/>
  <c r="C33" i="1"/>
  <c r="H33" i="1" s="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4" i="9" l="1"/>
  <c r="B214" i="9" s="1"/>
  <c r="E284" i="9"/>
  <c r="B284" i="9" s="1"/>
  <c r="E32" i="9"/>
  <c r="B32" i="9" s="1"/>
  <c r="E283" i="9"/>
  <c r="B283" i="9" s="1"/>
  <c r="H289" i="1"/>
  <c r="E31" i="9"/>
  <c r="B31" i="9" s="1"/>
  <c r="G1576" i="1"/>
  <c r="H1530" i="1"/>
  <c r="G1485" i="1"/>
  <c r="G1504" i="1"/>
  <c r="H1486" i="1"/>
  <c r="H1502" i="1"/>
  <c r="G1483" i="1"/>
  <c r="G1484" i="1"/>
  <c r="H412" i="1"/>
  <c r="G33" i="1"/>
  <c r="H34" i="1"/>
  <c r="E40" i="9"/>
  <c r="B40" i="9" s="1"/>
  <c r="E22" i="9"/>
  <c r="B22" i="9" s="1"/>
  <c r="F369" i="4"/>
  <c r="H364" i="1"/>
  <c r="E363" i="4"/>
  <c r="D358" i="1" s="1"/>
  <c r="F417" i="4"/>
  <c r="D411" i="1"/>
  <c r="F210" i="4"/>
  <c r="F196" i="4"/>
  <c r="G191" i="1"/>
  <c r="G188" i="1"/>
  <c r="G184" i="1"/>
  <c r="E46" i="9"/>
  <c r="B46" i="9" s="1"/>
  <c r="E44" i="9"/>
  <c r="B44" i="9" s="1"/>
  <c r="F219" i="9"/>
  <c r="E42" i="9"/>
  <c r="B42" i="9" s="1"/>
  <c r="F218" i="9"/>
  <c r="B218" i="9" s="1"/>
  <c r="H173" i="1"/>
  <c r="F177" i="4"/>
  <c r="G165" i="1"/>
  <c r="E163" i="4"/>
  <c r="D159" i="1" s="1"/>
  <c r="G160" i="1"/>
  <c r="G155" i="1"/>
  <c r="H157" i="1"/>
  <c r="E39" i="9"/>
  <c r="B39" i="9" s="1"/>
  <c r="H129" i="1"/>
  <c r="G129" i="1"/>
  <c r="F133" i="4"/>
  <c r="G1245" i="1"/>
  <c r="G1249" i="1"/>
  <c r="G1253" i="1"/>
  <c r="G1257" i="1"/>
  <c r="G1261" i="1"/>
  <c r="G1265" i="1"/>
  <c r="G1269" i="1"/>
  <c r="G1273" i="1"/>
  <c r="G1277" i="1"/>
  <c r="G1281" i="1"/>
  <c r="G1285" i="1"/>
  <c r="G1289" i="1"/>
  <c r="G1293" i="1"/>
  <c r="G1297"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246" i="1"/>
  <c r="H1250" i="1"/>
  <c r="H1254" i="1"/>
  <c r="H1258" i="1"/>
  <c r="H1262" i="1"/>
  <c r="H1266" i="1"/>
  <c r="H1270" i="1"/>
  <c r="H1274" i="1"/>
  <c r="H1278" i="1"/>
  <c r="H1282" i="1"/>
  <c r="H1286" i="1"/>
  <c r="H1290" i="1"/>
  <c r="H1294" i="1"/>
  <c r="H1298" i="1"/>
  <c r="G1247" i="1"/>
  <c r="G1251" i="1"/>
  <c r="G1255" i="1"/>
  <c r="G1259" i="1"/>
  <c r="G1263" i="1"/>
  <c r="G1267" i="1"/>
  <c r="G1271" i="1"/>
  <c r="G1275" i="1"/>
  <c r="G1279" i="1"/>
  <c r="G1283" i="1"/>
  <c r="G1287" i="1"/>
  <c r="G1291" i="1"/>
  <c r="G1295"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G1437" i="1"/>
  <c r="G1438" i="1"/>
  <c r="G1439" i="1"/>
  <c r="G1443" i="1"/>
  <c r="J1446" i="1"/>
  <c r="J1450" i="1"/>
  <c r="J1458" i="1"/>
  <c r="J1463" i="1"/>
  <c r="J1467" i="1"/>
  <c r="J1471" i="1"/>
  <c r="G1479" i="1"/>
  <c r="G1480" i="1"/>
  <c r="G1503" i="1"/>
  <c r="H1506" i="1"/>
  <c r="G1508" i="1"/>
  <c r="G1511" i="1"/>
  <c r="H1514" i="1"/>
  <c r="G1516" i="1"/>
  <c r="D7" i="4"/>
  <c r="E82" i="4"/>
  <c r="D78" i="1" s="1"/>
  <c r="E106" i="4"/>
  <c r="D102" i="1" s="1"/>
  <c r="D124" i="4"/>
  <c r="F140" i="4"/>
  <c r="D139" i="4"/>
  <c r="E298" i="4"/>
  <c r="E350" i="4"/>
  <c r="F70" i="5"/>
  <c r="D69" i="5"/>
  <c r="H289" i="9"/>
  <c r="E176" i="5"/>
  <c r="G1342" i="1"/>
  <c r="G1343" i="1"/>
  <c r="H1439" i="1"/>
  <c r="H1440" i="1"/>
  <c r="I1440" i="1" s="1"/>
  <c r="J1442" i="1"/>
  <c r="H1443" i="1"/>
  <c r="H1444" i="1"/>
  <c r="I1444" i="1" s="1"/>
  <c r="G1449" i="1"/>
  <c r="G1457" i="1"/>
  <c r="G1461" i="1"/>
  <c r="G1462" i="1"/>
  <c r="G1466" i="1"/>
  <c r="H1470" i="1"/>
  <c r="G1474" i="1"/>
  <c r="G1476" i="1"/>
  <c r="I1476" i="1" s="1"/>
  <c r="H1478" i="1"/>
  <c r="I1478" i="1" s="1"/>
  <c r="J1478" i="1"/>
  <c r="H1479" i="1"/>
  <c r="H1480" i="1"/>
  <c r="G1523" i="1"/>
  <c r="H1526" i="1"/>
  <c r="G1528" i="1"/>
  <c r="G1531" i="1"/>
  <c r="H1534" i="1"/>
  <c r="G1536" i="1"/>
  <c r="G1539" i="1"/>
  <c r="H1542" i="1"/>
  <c r="G1544" i="1"/>
  <c r="G1547" i="1"/>
  <c r="F51" i="4"/>
  <c r="D50" i="4"/>
  <c r="F164" i="4"/>
  <c r="D163" i="4"/>
  <c r="D263" i="4"/>
  <c r="F568" i="4"/>
  <c r="D567" i="4"/>
  <c r="F585" i="4"/>
  <c r="D580" i="4"/>
  <c r="D24" i="8"/>
  <c r="C1499" i="1" s="1"/>
  <c r="C1501" i="1"/>
  <c r="G1299" i="1"/>
  <c r="G1446" i="1"/>
  <c r="I1446" i="1" s="1"/>
  <c r="H1448" i="1"/>
  <c r="I1448" i="1" s="1"/>
  <c r="J1448" i="1"/>
  <c r="H1449" i="1"/>
  <c r="G1450" i="1"/>
  <c r="I1450" i="1" s="1"/>
  <c r="H1452" i="1"/>
  <c r="I1452" i="1" s="1"/>
  <c r="J1452" i="1"/>
  <c r="H1456" i="1"/>
  <c r="I1456" i="1" s="1"/>
  <c r="J1456" i="1"/>
  <c r="H1457" i="1"/>
  <c r="G1458" i="1"/>
  <c r="I1458" i="1" s="1"/>
  <c r="H1460" i="1"/>
  <c r="I1460" i="1" s="1"/>
  <c r="J1460" i="1"/>
  <c r="H1462" i="1"/>
  <c r="G1463" i="1"/>
  <c r="I1463" i="1" s="1"/>
  <c r="H1465" i="1"/>
  <c r="I1465" i="1" s="1"/>
  <c r="J1465" i="1"/>
  <c r="H1466" i="1"/>
  <c r="G1467" i="1"/>
  <c r="I1467" i="1" s="1"/>
  <c r="H1469" i="1"/>
  <c r="H1473" i="1"/>
  <c r="I1473" i="1" s="1"/>
  <c r="J1473" i="1"/>
  <c r="H1474" i="1"/>
  <c r="E50" i="4"/>
  <c r="D46" i="1" s="1"/>
  <c r="F153" i="4"/>
  <c r="E152" i="4"/>
  <c r="H20" i="9" s="1"/>
  <c r="F299" i="4"/>
  <c r="F351" i="4"/>
  <c r="D12" i="5"/>
  <c r="F45" i="5"/>
  <c r="F43" i="6"/>
  <c r="C1337" i="1"/>
  <c r="F50" i="6"/>
  <c r="C1344" i="1"/>
  <c r="C1436" i="1"/>
  <c r="E22" i="7"/>
  <c r="D1454" i="1"/>
  <c r="C1481" i="1"/>
  <c r="J1440" i="1"/>
  <c r="J1444" i="1"/>
  <c r="J1476" i="1"/>
  <c r="F83" i="4"/>
  <c r="D82" i="4"/>
  <c r="F107" i="4"/>
  <c r="D106" i="4"/>
  <c r="F345" i="4"/>
  <c r="D344" i="4"/>
  <c r="F397" i="4"/>
  <c r="D396" i="4"/>
  <c r="F455" i="4"/>
  <c r="D421" i="4"/>
  <c r="F473" i="4"/>
  <c r="D472" i="4"/>
  <c r="F242" i="5"/>
  <c r="D238" i="5"/>
  <c r="E472" i="4"/>
  <c r="D466" i="1" s="1"/>
  <c r="E5" i="7"/>
  <c r="G297" i="9" s="1"/>
  <c r="E297" i="9" s="1"/>
  <c r="D49" i="8"/>
  <c r="D224" i="4"/>
  <c r="D252" i="4"/>
  <c r="D311" i="4"/>
  <c r="D298" i="4" s="1"/>
  <c r="D363" i="4"/>
  <c r="E644" i="4"/>
  <c r="D638" i="1" s="1"/>
  <c r="E484" i="4"/>
  <c r="D478" i="1" s="1"/>
  <c r="D529" i="4"/>
  <c r="D593" i="4"/>
  <c r="D644" i="4"/>
  <c r="D190" i="5"/>
  <c r="F36" i="6"/>
  <c r="D35" i="6"/>
  <c r="D643" i="4"/>
  <c r="F416" i="4"/>
  <c r="D459" i="4"/>
  <c r="D484" i="4"/>
  <c r="F8" i="5"/>
  <c r="D7" i="5"/>
  <c r="E87" i="5"/>
  <c r="D177" i="5"/>
  <c r="F180" i="5"/>
  <c r="F207" i="5"/>
  <c r="D206" i="5"/>
  <c r="F5" i="6"/>
  <c r="D114" i="6"/>
  <c r="F130" i="6"/>
  <c r="D129" i="6"/>
  <c r="E142" i="9"/>
  <c r="B142" i="9" s="1"/>
  <c r="E146" i="5"/>
  <c r="D1124" i="1" s="1"/>
  <c r="E287" i="9"/>
  <c r="B28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8" i="9"/>
  <c r="E188" i="9" s="1"/>
  <c r="B188" i="9" s="1"/>
  <c r="G184" i="9"/>
  <c r="E184" i="9" s="1"/>
  <c r="B184" i="9" s="1"/>
  <c r="G180" i="9"/>
  <c r="E180" i="9" s="1"/>
  <c r="B180"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190" i="9"/>
  <c r="E190" i="9" s="1"/>
  <c r="B190" i="9" s="1"/>
  <c r="G186" i="9"/>
  <c r="E186" i="9" s="1"/>
  <c r="B186" i="9" s="1"/>
  <c r="G182" i="9"/>
  <c r="E182" i="9" s="1"/>
  <c r="B182" i="9" s="1"/>
  <c r="G178" i="9"/>
  <c r="E178" i="9" s="1"/>
  <c r="B178" i="9" s="1"/>
  <c r="G165" i="9"/>
  <c r="E165" i="9" s="1"/>
  <c r="B165" i="9" s="1"/>
  <c r="H164" i="9"/>
  <c r="M212" i="9"/>
  <c r="G191" i="9"/>
  <c r="E191" i="9" s="1"/>
  <c r="G187" i="9"/>
  <c r="E187" i="9" s="1"/>
  <c r="B187" i="9" s="1"/>
  <c r="G183" i="9"/>
  <c r="E183" i="9" s="1"/>
  <c r="B183" i="9" s="1"/>
  <c r="G179" i="9"/>
  <c r="E179" i="9" s="1"/>
  <c r="B179" i="9" s="1"/>
  <c r="G164" i="9"/>
  <c r="E164" i="9" s="1"/>
  <c r="B164" i="9" s="1"/>
  <c r="G163" i="9"/>
  <c r="E163" i="9" s="1"/>
  <c r="B163" i="9" s="1"/>
  <c r="G162" i="9"/>
  <c r="E162" i="9" s="1"/>
  <c r="B162" i="9" s="1"/>
  <c r="G161" i="9"/>
  <c r="E161" i="9" s="1"/>
  <c r="B161" i="9" s="1"/>
  <c r="G160" i="9"/>
  <c r="E160" i="9" s="1"/>
  <c r="B160" i="9" s="1"/>
  <c r="I10" i="9"/>
  <c r="E286" i="9"/>
  <c r="B286" i="9" s="1"/>
  <c r="E135" i="9"/>
  <c r="B135" i="9" s="1"/>
  <c r="E139" i="9"/>
  <c r="B139" i="9" s="1"/>
  <c r="B225" i="9"/>
  <c r="B233" i="9"/>
  <c r="B249" i="9"/>
  <c r="B219" i="9"/>
  <c r="B227" i="9"/>
  <c r="B235" i="9"/>
  <c r="B243" i="9"/>
  <c r="B251" i="9"/>
  <c r="B259" i="9"/>
  <c r="B267" i="9"/>
  <c r="F217" i="9"/>
  <c r="B217" i="9" s="1"/>
  <c r="F225" i="9"/>
  <c r="F233" i="9"/>
  <c r="F241" i="9"/>
  <c r="B241" i="9" s="1"/>
  <c r="F249" i="9"/>
  <c r="F257" i="9"/>
  <c r="B257" i="9" s="1"/>
  <c r="F265" i="9"/>
  <c r="B265" i="9" s="1"/>
  <c r="B215" i="9"/>
  <c r="B223" i="9"/>
  <c r="B231" i="9"/>
  <c r="B239" i="9"/>
  <c r="B247" i="9"/>
  <c r="B255" i="9"/>
  <c r="B263" i="9"/>
  <c r="E290" i="9"/>
  <c r="B290" i="9" s="1"/>
  <c r="F213" i="9"/>
  <c r="B213" i="9" s="1"/>
  <c r="F221" i="9"/>
  <c r="B221" i="9" s="1"/>
  <c r="F229" i="9"/>
  <c r="B229" i="9" s="1"/>
  <c r="F237" i="9"/>
  <c r="B237" i="9" s="1"/>
  <c r="F245" i="9"/>
  <c r="B245" i="9" s="1"/>
  <c r="F253" i="9"/>
  <c r="B253" i="9" s="1"/>
  <c r="F261" i="9"/>
  <c r="B261" i="9" s="1"/>
  <c r="F269" i="9"/>
  <c r="B269" i="9" s="1"/>
  <c r="E288" i="9"/>
  <c r="B288" i="9" s="1"/>
  <c r="D42" i="8" l="1"/>
  <c r="B191" i="9"/>
  <c r="G411" i="1"/>
  <c r="H411" i="1"/>
  <c r="F298" i="4"/>
  <c r="C293" i="1"/>
  <c r="B297" i="9"/>
  <c r="E296" i="9"/>
  <c r="I10" i="3" s="1"/>
  <c r="F212" i="9"/>
  <c r="B212" i="9" s="1"/>
  <c r="C1423" i="1"/>
  <c r="F129" i="6"/>
  <c r="D141" i="6"/>
  <c r="F643" i="4"/>
  <c r="C637" i="1"/>
  <c r="F644" i="4"/>
  <c r="C638" i="1"/>
  <c r="F224" i="4"/>
  <c r="C220" i="1"/>
  <c r="F238" i="5"/>
  <c r="D237" i="5"/>
  <c r="C1215" i="1"/>
  <c r="F421" i="4"/>
  <c r="D420" i="4"/>
  <c r="C415" i="1"/>
  <c r="H1499" i="1"/>
  <c r="G1499" i="1"/>
  <c r="F50" i="4"/>
  <c r="C46" i="1"/>
  <c r="I1462" i="1"/>
  <c r="E175" i="5"/>
  <c r="D1152" i="1" s="1"/>
  <c r="I22" i="3"/>
  <c r="D1153" i="1"/>
  <c r="E408" i="4"/>
  <c r="D403" i="1" s="1"/>
  <c r="D345" i="1"/>
  <c r="G20" i="9"/>
  <c r="E20" i="9" s="1"/>
  <c r="F124" i="4"/>
  <c r="C120" i="1"/>
  <c r="I1439" i="1"/>
  <c r="G289" i="9"/>
  <c r="E289" i="9" s="1"/>
  <c r="B289" i="9" s="1"/>
  <c r="D176" i="5"/>
  <c r="F177" i="5"/>
  <c r="C1154" i="1"/>
  <c r="F484" i="4"/>
  <c r="C478" i="1"/>
  <c r="F35" i="6"/>
  <c r="H25" i="3"/>
  <c r="C1329" i="1"/>
  <c r="F593" i="4"/>
  <c r="C587" i="1"/>
  <c r="F363" i="4"/>
  <c r="C358" i="1"/>
  <c r="D43" i="8"/>
  <c r="K1432" i="9" s="1"/>
  <c r="C1524" i="1"/>
  <c r="F344" i="4"/>
  <c r="C339" i="1"/>
  <c r="F82" i="4"/>
  <c r="C78" i="1"/>
  <c r="G1454" i="1"/>
  <c r="H1454" i="1"/>
  <c r="H1344" i="1"/>
  <c r="G1344" i="1"/>
  <c r="F580" i="4"/>
  <c r="C574" i="1"/>
  <c r="F263" i="4"/>
  <c r="C259" i="1"/>
  <c r="I1474" i="1"/>
  <c r="E407" i="4"/>
  <c r="D402" i="1" s="1"/>
  <c r="D293" i="1"/>
  <c r="H1124" i="1"/>
  <c r="G1124" i="1"/>
  <c r="C1408" i="1"/>
  <c r="F114" i="6"/>
  <c r="H27" i="3"/>
  <c r="G292" i="9"/>
  <c r="E292" i="9" s="1"/>
  <c r="B292" i="9" s="1"/>
  <c r="F206" i="5"/>
  <c r="C1183" i="1"/>
  <c r="E68" i="5"/>
  <c r="D1065" i="1"/>
  <c r="F459" i="4"/>
  <c r="C453" i="1"/>
  <c r="F529" i="4"/>
  <c r="D528" i="4"/>
  <c r="C523" i="1"/>
  <c r="F311" i="4"/>
  <c r="C306" i="1"/>
  <c r="D1436" i="1"/>
  <c r="I29" i="3"/>
  <c r="F472" i="4"/>
  <c r="C466" i="1"/>
  <c r="E420" i="4"/>
  <c r="H1481" i="1"/>
  <c r="G1481" i="1"/>
  <c r="D1453" i="1"/>
  <c r="I30" i="3"/>
  <c r="F12" i="5"/>
  <c r="C990" i="1"/>
  <c r="E6" i="4"/>
  <c r="F163" i="4"/>
  <c r="C159" i="1"/>
  <c r="I1457" i="1"/>
  <c r="D68" i="5"/>
  <c r="F69" i="5"/>
  <c r="C1047" i="1"/>
  <c r="D151" i="4"/>
  <c r="F139" i="4"/>
  <c r="C135" i="1"/>
  <c r="F7" i="5"/>
  <c r="H20" i="3"/>
  <c r="C985" i="1"/>
  <c r="G291" i="9"/>
  <c r="E291" i="9" s="1"/>
  <c r="B291" i="9" s="1"/>
  <c r="F190" i="5"/>
  <c r="C1167" i="1"/>
  <c r="F252" i="4"/>
  <c r="C248" i="1"/>
  <c r="F396" i="4"/>
  <c r="C391" i="1"/>
  <c r="F106" i="4"/>
  <c r="C102" i="1"/>
  <c r="G295" i="9"/>
  <c r="E295" i="9" s="1"/>
  <c r="B295" i="9" s="1"/>
  <c r="I34" i="3"/>
  <c r="C1517" i="1"/>
  <c r="H1436" i="1"/>
  <c r="G1436" i="1"/>
  <c r="H1337" i="1"/>
  <c r="G1337" i="1"/>
  <c r="D350" i="4"/>
  <c r="E151" i="4"/>
  <c r="D148" i="1"/>
  <c r="G1501" i="1"/>
  <c r="H1501" i="1"/>
  <c r="F567" i="4"/>
  <c r="C561" i="1"/>
  <c r="I1466" i="1"/>
  <c r="I1449" i="1"/>
  <c r="F152" i="4"/>
  <c r="F7" i="4"/>
  <c r="D6" i="4"/>
  <c r="C3" i="1"/>
  <c r="I1479" i="1"/>
  <c r="I1443" i="1"/>
  <c r="H985" i="1" l="1"/>
  <c r="G985" i="1"/>
  <c r="G574" i="1"/>
  <c r="H574" i="1"/>
  <c r="G3" i="1"/>
  <c r="H3" i="1"/>
  <c r="D408" i="4"/>
  <c r="F350" i="4"/>
  <c r="C345" i="1"/>
  <c r="F68" i="5"/>
  <c r="H21" i="3"/>
  <c r="C1046" i="1"/>
  <c r="H1453" i="1"/>
  <c r="G1453" i="1"/>
  <c r="H466" i="1"/>
  <c r="G466" i="1"/>
  <c r="H306" i="1"/>
  <c r="G306" i="1"/>
  <c r="I21" i="3"/>
  <c r="D1046" i="1"/>
  <c r="E6" i="5"/>
  <c r="G259" i="1"/>
  <c r="H259" i="1"/>
  <c r="G78" i="1"/>
  <c r="H78" i="1"/>
  <c r="G1524" i="1"/>
  <c r="H1524" i="1"/>
  <c r="G587" i="1"/>
  <c r="H587" i="1"/>
  <c r="G220" i="1"/>
  <c r="H220" i="1"/>
  <c r="G637" i="1"/>
  <c r="H637" i="1"/>
  <c r="H1423" i="1"/>
  <c r="G1423" i="1"/>
  <c r="D412" i="4"/>
  <c r="D290" i="4"/>
  <c r="F6" i="4"/>
  <c r="H16" i="3"/>
  <c r="C2" i="1"/>
  <c r="H1517" i="1"/>
  <c r="G1517" i="1"/>
  <c r="G102" i="1"/>
  <c r="H102" i="1"/>
  <c r="G248" i="1"/>
  <c r="H248" i="1"/>
  <c r="D6" i="5"/>
  <c r="D289" i="4"/>
  <c r="F151" i="4"/>
  <c r="H17" i="3"/>
  <c r="C147" i="1"/>
  <c r="H990" i="1"/>
  <c r="G990" i="1"/>
  <c r="G453" i="1"/>
  <c r="H453" i="1"/>
  <c r="H1183" i="1"/>
  <c r="G1183" i="1"/>
  <c r="I35" i="3"/>
  <c r="C1518" i="1"/>
  <c r="G478" i="1"/>
  <c r="H478" i="1"/>
  <c r="F176" i="5"/>
  <c r="D175" i="5"/>
  <c r="H22" i="3"/>
  <c r="C1153" i="1"/>
  <c r="G120" i="1"/>
  <c r="H120" i="1"/>
  <c r="H1215" i="1"/>
  <c r="G1215" i="1"/>
  <c r="G561" i="1"/>
  <c r="H561" i="1"/>
  <c r="H148" i="1"/>
  <c r="G148" i="1"/>
  <c r="H1047" i="1"/>
  <c r="G1047" i="1"/>
  <c r="H523" i="1"/>
  <c r="G523" i="1"/>
  <c r="H1408" i="1"/>
  <c r="G1408" i="1"/>
  <c r="G339" i="1"/>
  <c r="H339" i="1"/>
  <c r="G358" i="1"/>
  <c r="H358" i="1"/>
  <c r="G1329" i="1"/>
  <c r="H1329" i="1"/>
  <c r="H9" i="3"/>
  <c r="G46" i="1"/>
  <c r="H46" i="1"/>
  <c r="H415" i="1"/>
  <c r="G415" i="1"/>
  <c r="F237" i="5"/>
  <c r="H23" i="3"/>
  <c r="C1214" i="1"/>
  <c r="G638" i="1"/>
  <c r="H638" i="1"/>
  <c r="F141" i="6"/>
  <c r="C1435" i="1"/>
  <c r="H28" i="3"/>
  <c r="G299" i="9"/>
  <c r="E299" i="9" s="1"/>
  <c r="H293" i="1"/>
  <c r="G293" i="1"/>
  <c r="E289" i="4"/>
  <c r="E290" i="4" s="1"/>
  <c r="D286" i="1" s="1"/>
  <c r="I17" i="3"/>
  <c r="D147" i="1"/>
  <c r="H391" i="1"/>
  <c r="G391" i="1"/>
  <c r="H1167" i="1"/>
  <c r="G1167" i="1"/>
  <c r="H135" i="1"/>
  <c r="G135" i="1"/>
  <c r="E635" i="4"/>
  <c r="D629" i="1" s="1"/>
  <c r="D414" i="1"/>
  <c r="E636" i="4"/>
  <c r="D630" i="1" s="1"/>
  <c r="F528" i="4"/>
  <c r="D636" i="4"/>
  <c r="C522" i="1"/>
  <c r="H1065" i="1"/>
  <c r="G1065" i="1"/>
  <c r="H1154" i="1"/>
  <c r="G1154" i="1"/>
  <c r="B20" i="9"/>
  <c r="E19" i="9"/>
  <c r="D635" i="4"/>
  <c r="F420" i="4"/>
  <c r="C414" i="1"/>
  <c r="G294" i="9"/>
  <c r="E294" i="9" s="1"/>
  <c r="D407" i="4"/>
  <c r="G159" i="1"/>
  <c r="H159" i="1"/>
  <c r="E412" i="4"/>
  <c r="I16" i="3"/>
  <c r="D2" i="1"/>
  <c r="H1046" i="1" l="1"/>
  <c r="G1046" i="1"/>
  <c r="E639" i="4"/>
  <c r="D407" i="1"/>
  <c r="K3" i="9"/>
  <c r="F408" i="4"/>
  <c r="C403" i="1"/>
  <c r="E298" i="9"/>
  <c r="I9" i="3" s="1"/>
  <c r="B299" i="9"/>
  <c r="F175" i="5"/>
  <c r="C1152" i="1"/>
  <c r="H147" i="1"/>
  <c r="G147" i="1"/>
  <c r="G282" i="9"/>
  <c r="E282" i="9" s="1"/>
  <c r="B282" i="9" s="1"/>
  <c r="G276" i="9"/>
  <c r="F6" i="5"/>
  <c r="C984" i="1"/>
  <c r="E293" i="9"/>
  <c r="B294" i="9"/>
  <c r="H414" i="1"/>
  <c r="G414" i="1"/>
  <c r="H1435" i="1"/>
  <c r="G1435" i="1"/>
  <c r="H1214" i="1"/>
  <c r="G1214" i="1"/>
  <c r="H1153" i="1"/>
  <c r="G1153" i="1"/>
  <c r="F290" i="4"/>
  <c r="C286" i="1"/>
  <c r="F407" i="4"/>
  <c r="C402" i="1"/>
  <c r="F635" i="4"/>
  <c r="C629" i="1"/>
  <c r="F636" i="4"/>
  <c r="C630" i="1"/>
  <c r="G1518" i="1"/>
  <c r="H1518" i="1"/>
  <c r="H11" i="3"/>
  <c r="E291" i="4"/>
  <c r="D287" i="1" s="1"/>
  <c r="E413" i="4"/>
  <c r="E414" i="4" s="1"/>
  <c r="D409" i="1" s="1"/>
  <c r="D285" i="1"/>
  <c r="G522" i="1"/>
  <c r="H522" i="1"/>
  <c r="D291" i="4"/>
  <c r="F289" i="4"/>
  <c r="D413" i="4"/>
  <c r="C285" i="1"/>
  <c r="H2" i="1"/>
  <c r="G2" i="1"/>
  <c r="D639" i="4"/>
  <c r="F412" i="4"/>
  <c r="C407" i="1"/>
  <c r="H276" i="9"/>
  <c r="D984" i="1"/>
  <c r="H345" i="1"/>
  <c r="G345" i="1"/>
  <c r="G407" i="1" l="1"/>
  <c r="H407" i="1"/>
  <c r="F413" i="4"/>
  <c r="D415" i="4"/>
  <c r="D640" i="4"/>
  <c r="C408" i="1"/>
  <c r="G629" i="1"/>
  <c r="H629" i="1"/>
  <c r="G286" i="1"/>
  <c r="H286" i="1"/>
  <c r="H8" i="3"/>
  <c r="H984" i="1"/>
  <c r="G984" i="1"/>
  <c r="D633" i="1"/>
  <c r="N3" i="9"/>
  <c r="I11" i="3"/>
  <c r="D414" i="4"/>
  <c r="F291" i="4"/>
  <c r="C287" i="1"/>
  <c r="E640" i="4"/>
  <c r="E415" i="4"/>
  <c r="D410" i="1" s="1"/>
  <c r="D408" i="1"/>
  <c r="F639" i="4"/>
  <c r="D641" i="4"/>
  <c r="C633" i="1"/>
  <c r="G285" i="1"/>
  <c r="H285" i="1"/>
  <c r="G630" i="1"/>
  <c r="H630" i="1"/>
  <c r="G402" i="1"/>
  <c r="H402" i="1"/>
  <c r="E276" i="9"/>
  <c r="H1152" i="1"/>
  <c r="G1152" i="1"/>
  <c r="H403" i="1"/>
  <c r="G403" i="1"/>
  <c r="M3" i="9" l="1"/>
  <c r="G287" i="1"/>
  <c r="H287" i="1"/>
  <c r="F415" i="4"/>
  <c r="C410" i="1"/>
  <c r="G633" i="1"/>
  <c r="H633" i="1"/>
  <c r="E275" i="9"/>
  <c r="I8" i="3" s="1"/>
  <c r="B276" i="9"/>
  <c r="C635" i="1"/>
  <c r="E642" i="4"/>
  <c r="D634" i="1"/>
  <c r="F414" i="4"/>
  <c r="C409" i="1"/>
  <c r="E641" i="4"/>
  <c r="F641" i="4" s="1"/>
  <c r="H408" i="1"/>
  <c r="G408" i="1"/>
  <c r="D642" i="4"/>
  <c r="D645" i="4" s="1"/>
  <c r="F640" i="4"/>
  <c r="C634" i="1"/>
  <c r="G634" i="1" l="1"/>
  <c r="H634" i="1"/>
  <c r="E645" i="4"/>
  <c r="D635" i="1"/>
  <c r="G635" i="1" s="1"/>
  <c r="G274" i="9"/>
  <c r="E274" i="9" s="1"/>
  <c r="B274" i="9" s="1"/>
  <c r="E646" i="4"/>
  <c r="D636" i="1"/>
  <c r="H410" i="1"/>
  <c r="G410" i="1"/>
  <c r="F645" i="4"/>
  <c r="H18" i="3"/>
  <c r="C639" i="1"/>
  <c r="D646" i="4"/>
  <c r="F642" i="4"/>
  <c r="C636" i="1"/>
  <c r="G409" i="1"/>
  <c r="H409" i="1"/>
  <c r="H7" i="3" l="1"/>
  <c r="H635" i="1"/>
  <c r="H636" i="1"/>
  <c r="G636" i="1"/>
  <c r="I18" i="3"/>
  <c r="D639" i="1"/>
  <c r="H639" i="1" s="1"/>
  <c r="F646" i="4"/>
  <c r="H19" i="3"/>
  <c r="C640" i="1"/>
  <c r="G639" i="1"/>
  <c r="I19" i="3"/>
  <c r="D640" i="1"/>
  <c r="G640" i="1" l="1"/>
  <c r="H640" i="1"/>
  <c r="J3" i="9"/>
  <c r="I7" i="3"/>
  <c r="M271" i="9" l="1"/>
  <c r="L271" i="9"/>
  <c r="G18" i="9"/>
  <c r="H18" i="9"/>
  <c r="H17" i="9"/>
  <c r="K10" i="9"/>
  <c r="J13" i="9"/>
  <c r="K8" i="9"/>
  <c r="I7" i="9"/>
  <c r="M16" i="9"/>
  <c r="J12" i="9"/>
  <c r="I17" i="9"/>
  <c r="L16" i="9"/>
  <c r="K11" i="9"/>
  <c r="J17" i="9"/>
  <c r="I8" i="9"/>
  <c r="K12" i="9"/>
  <c r="I6" i="9"/>
  <c r="J10" i="9"/>
  <c r="J6" i="9"/>
  <c r="G16" i="9"/>
  <c r="H15" i="9"/>
  <c r="I13" i="9"/>
  <c r="I12" i="9"/>
  <c r="J7" i="9"/>
  <c r="J5" i="9"/>
  <c r="K13" i="9"/>
  <c r="K7" i="9"/>
  <c r="K9" i="9"/>
  <c r="M15" i="9"/>
  <c r="I5" i="9"/>
  <c r="G15" i="9"/>
  <c r="J11" i="9"/>
  <c r="K6" i="9"/>
  <c r="J9" i="9"/>
  <c r="K5" i="9"/>
  <c r="L15" i="9"/>
  <c r="I9" i="9"/>
  <c r="I11" i="9"/>
  <c r="G17" i="9"/>
  <c r="J8" i="9"/>
  <c r="H16" i="9"/>
  <c r="F271" i="9" l="1"/>
  <c r="E17" i="9"/>
  <c r="B17" i="9" s="1"/>
  <c r="E12" i="9"/>
  <c r="B12" i="9" s="1"/>
  <c r="E15" i="9"/>
  <c r="E9" i="9"/>
  <c r="B9" i="9" s="1"/>
  <c r="E8" i="9"/>
  <c r="B8" i="9" s="1"/>
  <c r="E11" i="9"/>
  <c r="B11" i="9" s="1"/>
  <c r="E5" i="9"/>
  <c r="E13" i="9"/>
  <c r="B13" i="9" s="1"/>
  <c r="E10" i="9"/>
  <c r="B10" i="9" s="1"/>
  <c r="E18" i="9"/>
  <c r="B18" i="9" s="1"/>
  <c r="E6" i="9"/>
  <c r="B6" i="9" s="1"/>
  <c r="B271" i="9"/>
  <c r="F19" i="9"/>
  <c r="F15" i="9"/>
  <c r="E16" i="9"/>
  <c r="F16" i="9"/>
  <c r="E7" i="9"/>
  <c r="B7" i="9" s="1"/>
  <c r="F14" i="9" l="1"/>
  <c r="F3" i="9" s="1"/>
  <c r="B15" i="9"/>
  <c r="B16" i="9"/>
  <c r="E4" i="9"/>
  <c r="B5" i="9"/>
  <c r="E14" i="9"/>
  <c r="E3" i="9" l="1"/>
</calcChain>
</file>

<file path=xl/sharedStrings.xml><?xml version="1.0" encoding="utf-8"?>
<sst xmlns="http://schemas.openxmlformats.org/spreadsheetml/2006/main" count="4340" uniqueCount="3401">
  <si>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</si>
  <si>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</si>
  <si>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</si>
  <si>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</si>
  <si>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</si>
  <si>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</si>
  <si>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</si>
  <si>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</si>
  <si>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</si>
  <si>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</si>
  <si>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</si>
  <si>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</si>
  <si>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</si>
  <si>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</si>
  <si>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</si>
  <si>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</si>
  <si>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</si>
  <si>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</si>
  <si>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</si>
  <si>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</si>
  <si>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</si>
  <si>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</si>
  <si>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</si>
  <si>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</si>
  <si>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</si>
  <si>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</si>
  <si>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</si>
  <si>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</si>
  <si>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</si>
  <si>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</si>
  <si>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</si>
  <si>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</si>
  <si>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</si>
  <si>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</si>
  <si>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</si>
  <si>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</si>
  <si>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</si>
  <si>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</si>
  <si>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</si>
  <si>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</si>
  <si>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</si>
  <si>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</si>
  <si>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</si>
  <si>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</si>
  <si>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</si>
  <si>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</si>
  <si>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</si>
  <si>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</si>
  <si>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</si>
  <si>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3148 - ZATVORSKA BOLNICA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</si>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</sst>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31"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2994484.99</v>
      </c>
      <c r="D2" s="5">
        <f>'PR-RAS'!E6</f>
        <v>3412969.03</v>
      </c>
      <c r="E2" s="5">
        <v>0</v>
      </c>
      <c r="F2" s="5">
        <v>0</v>
      </c>
      <c r="G2" s="6">
        <f t="shared" ref="G2:G264" si="0">(B2/1000)*(C2*1+D2*2)</f>
        <v>9820.4230500000012</v>
      </c>
      <c r="H2" s="6">
        <f t="shared" ref="H2:H264" si="1">ABS(C2-ROUND(C2,0))+ABS(D2-ROUND(D2,0))</f>
        <v>3.9999999571591616E-2</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v>
      </c>
      <c r="E78" s="1">
        <v>0</v>
      </c>
      <c r="F78" s="1">
        <v>0</v>
      </c>
      <c r="G78" s="2">
        <f t="shared" si="0"/>
        <v>0</v>
      </c>
      <c r="H78" s="2">
        <f t="shared" si="1"/>
        <v>0</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v>
      </c>
      <c r="E79" s="1">
        <v>0</v>
      </c>
      <c r="F79" s="1">
        <v>0</v>
      </c>
      <c r="G79" s="2">
        <f t="shared" si="0"/>
        <v>0</v>
      </c>
      <c r="H79" s="2">
        <f t="shared" si="1"/>
        <v>0</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v>
      </c>
      <c r="E81" s="1">
        <v>0</v>
      </c>
      <c r="F81" s="1">
        <v>0</v>
      </c>
      <c r="G81" s="2">
        <f t="shared" si="0"/>
        <v>0</v>
      </c>
      <c r="H81" s="2">
        <f t="shared" si="1"/>
        <v>0</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0</v>
      </c>
      <c r="E102" s="1">
        <v>0</v>
      </c>
      <c r="F102" s="1">
        <v>0</v>
      </c>
      <c r="G102" s="2">
        <f t="shared" si="0"/>
        <v>0</v>
      </c>
      <c r="H102" s="2">
        <f t="shared" si="1"/>
        <v>0</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0</v>
      </c>
      <c r="E108" s="1">
        <v>0</v>
      </c>
      <c r="F108" s="1">
        <v>0</v>
      </c>
      <c r="G108" s="2">
        <f t="shared" si="0"/>
        <v>0</v>
      </c>
      <c r="H108" s="2">
        <f t="shared" si="1"/>
        <v>0</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0</v>
      </c>
      <c r="E113" s="1">
        <v>0</v>
      </c>
      <c r="F113" s="1">
        <v>0</v>
      </c>
      <c r="G113" s="2">
        <f t="shared" si="0"/>
        <v>0</v>
      </c>
      <c r="H113" s="2">
        <f t="shared" si="1"/>
        <v>0</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2678.93</v>
      </c>
      <c r="E120" s="1">
        <v>0</v>
      </c>
      <c r="F120" s="1">
        <v>0</v>
      </c>
      <c r="G120" s="2">
        <f t="shared" si="0"/>
        <v>637.58533999999997</v>
      </c>
      <c r="H120" s="2">
        <f t="shared" si="1"/>
        <v>7.0000000000163709E-2</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2678.93</v>
      </c>
      <c r="E121" s="1">
        <v>0</v>
      </c>
      <c r="F121" s="1">
        <v>0</v>
      </c>
      <c r="G121" s="2">
        <f t="shared" si="0"/>
        <v>642.94319999999993</v>
      </c>
      <c r="H121" s="2">
        <f t="shared" si="1"/>
        <v>7.0000000000163709E-2</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2678.93</v>
      </c>
      <c r="E123" s="1">
        <v>0</v>
      </c>
      <c r="F123" s="1">
        <v>0</v>
      </c>
      <c r="G123" s="2">
        <f t="shared" si="0"/>
        <v>653.65891999999997</v>
      </c>
      <c r="H123" s="2">
        <f t="shared" si="1"/>
        <v>7.0000000000163709E-2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2994484.99</v>
      </c>
      <c r="D129" s="1">
        <f>'PR-RAS'!E133</f>
        <v>3410290.0999999996</v>
      </c>
      <c r="E129" s="1">
        <v>0</v>
      </c>
      <c r="F129" s="1">
        <v>0</v>
      </c>
      <c r="G129" s="2">
        <f t="shared" si="0"/>
        <v>1256328.3443199999</v>
      </c>
      <c r="H129" s="2">
        <f t="shared" si="1"/>
        <v>0.10999999940395355</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2994484.99</v>
      </c>
      <c r="D130" s="1">
        <f>'PR-RAS'!E134</f>
        <v>3410290.0999999996</v>
      </c>
      <c r="E130" s="1">
        <v>0</v>
      </c>
      <c r="F130" s="1">
        <v>0</v>
      </c>
      <c r="G130" s="2">
        <f t="shared" si="0"/>
        <v>1266143.4095099999</v>
      </c>
      <c r="H130" s="2">
        <f t="shared" si="1"/>
        <v>0.10999999940395355</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2989658</v>
      </c>
      <c r="D131" s="1">
        <f>'PR-RAS'!E135</f>
        <v>3332589.59</v>
      </c>
      <c r="E131" s="1">
        <v>0</v>
      </c>
      <c r="F131" s="1">
        <v>0</v>
      </c>
      <c r="G131" s="2">
        <f t="shared" si="0"/>
        <v>1255128.8334000001</v>
      </c>
      <c r="H131" s="2">
        <f t="shared" si="1"/>
        <v>0.41000000014901161</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4826.99</v>
      </c>
      <c r="D132" s="1">
        <f>'PR-RAS'!E136</f>
        <v>77700.509999999995</v>
      </c>
      <c r="E132" s="1">
        <v>0</v>
      </c>
      <c r="F132" s="1">
        <v>0</v>
      </c>
      <c r="G132" s="2">
        <f t="shared" si="0"/>
        <v>20989.869309999998</v>
      </c>
      <c r="H132" s="2">
        <f t="shared" si="1"/>
        <v>0.50000000000545697</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2955693.3999999994</v>
      </c>
      <c r="D147" s="1">
        <f>'PR-RAS'!E151</f>
        <v>3308913.6</v>
      </c>
      <c r="E147" s="1">
        <v>0</v>
      </c>
      <c r="F147" s="1">
        <v>0</v>
      </c>
      <c r="G147" s="2">
        <f t="shared" si="0"/>
        <v>1397734.0075999999</v>
      </c>
      <c r="H147" s="2">
        <f t="shared" si="1"/>
        <v>0.7999999993480742</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2401444.65</v>
      </c>
      <c r="D148" s="1">
        <f>'PR-RAS'!E152</f>
        <v>2674596.5900000003</v>
      </c>
      <c r="E148" s="1">
        <v>0</v>
      </c>
      <c r="F148" s="1">
        <v>0</v>
      </c>
      <c r="G148" s="2">
        <f t="shared" si="0"/>
        <v>1139343.76101</v>
      </c>
      <c r="H148" s="2">
        <f t="shared" si="1"/>
        <v>0.75999999977648258</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1816224.78</v>
      </c>
      <c r="D149" s="1">
        <f>'PR-RAS'!E153</f>
        <v>1998048.52</v>
      </c>
      <c r="E149" s="1">
        <v>0</v>
      </c>
      <c r="F149" s="1">
        <v>0</v>
      </c>
      <c r="G149" s="2">
        <f t="shared" si="0"/>
        <v>860223.62936000002</v>
      </c>
      <c r="H149" s="2">
        <f t="shared" si="1"/>
        <v>0.69999999995343387</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1731431.61</v>
      </c>
      <c r="D150" s="1">
        <f>'PR-RAS'!E154</f>
        <v>1886610.92</v>
      </c>
      <c r="E150" s="1">
        <v>0</v>
      </c>
      <c r="F150" s="1">
        <v>0</v>
      </c>
      <c r="G150" s="2">
        <f t="shared" si="0"/>
        <v>820193.36404999997</v>
      </c>
      <c r="H150" s="2">
        <f t="shared" si="1"/>
        <v>0.46999999997206032</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77965.53</v>
      </c>
      <c r="D152" s="1">
        <f>'PR-RAS'!E156</f>
        <v>104711.01</v>
      </c>
      <c r="E152" s="1">
        <v>0</v>
      </c>
      <c r="F152" s="1">
        <v>0</v>
      </c>
      <c r="G152" s="2">
        <f t="shared" si="0"/>
        <v>43395.520049999999</v>
      </c>
      <c r="H152" s="2">
        <f t="shared" si="1"/>
        <v>0.47999999999592546</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6827.64</v>
      </c>
      <c r="D153" s="1">
        <f>'PR-RAS'!E157</f>
        <v>6726.59</v>
      </c>
      <c r="E153" s="1">
        <v>0</v>
      </c>
      <c r="F153" s="1">
        <v>0</v>
      </c>
      <c r="G153" s="2">
        <f t="shared" si="0"/>
        <v>3082.6846399999999</v>
      </c>
      <c r="H153" s="2">
        <f t="shared" si="1"/>
        <v>0.76999999999952706</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86318.93</v>
      </c>
      <c r="D154" s="1">
        <f>'PR-RAS'!E158</f>
        <v>127414.72</v>
      </c>
      <c r="E154" s="1">
        <v>0</v>
      </c>
      <c r="F154" s="1">
        <v>0</v>
      </c>
      <c r="G154" s="2">
        <f t="shared" si="0"/>
        <v>52195.70061</v>
      </c>
      <c r="H154" s="2">
        <f t="shared" si="1"/>
        <v>0.35000000000582077</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498900.93999999994</v>
      </c>
      <c r="D155" s="1">
        <f>'PR-RAS'!E159</f>
        <v>549133.35</v>
      </c>
      <c r="E155" s="1">
        <v>0</v>
      </c>
      <c r="F155" s="1">
        <v>0</v>
      </c>
      <c r="G155" s="2">
        <f t="shared" si="0"/>
        <v>245963.81655999998</v>
      </c>
      <c r="H155" s="2">
        <f t="shared" si="1"/>
        <v>0.41000000003259629</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199223.84</v>
      </c>
      <c r="D156" s="1">
        <f>'PR-RAS'!E160</f>
        <v>219417.52</v>
      </c>
      <c r="E156" s="1">
        <v>0</v>
      </c>
      <c r="F156" s="1">
        <v>0</v>
      </c>
      <c r="G156" s="2">
        <f t="shared" si="0"/>
        <v>98899.126399999994</v>
      </c>
      <c r="H156" s="2">
        <f t="shared" si="1"/>
        <v>0.64000000001396984</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299677.09999999998</v>
      </c>
      <c r="D157" s="1">
        <f>'PR-RAS'!E161</f>
        <v>329715.83</v>
      </c>
      <c r="E157" s="1">
        <v>0</v>
      </c>
      <c r="F157" s="1">
        <v>0</v>
      </c>
      <c r="G157" s="2">
        <f t="shared" si="0"/>
        <v>149620.96656</v>
      </c>
      <c r="H157" s="2">
        <f t="shared" si="1"/>
        <v>0.26999999996041879</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553596.19999999995</v>
      </c>
      <c r="D159" s="1">
        <f>'PR-RAS'!E163</f>
        <v>633641.46</v>
      </c>
      <c r="E159" s="1">
        <v>0</v>
      </c>
      <c r="F159" s="1">
        <v>0</v>
      </c>
      <c r="G159" s="2">
        <f t="shared" si="0"/>
        <v>287698.90096</v>
      </c>
      <c r="H159" s="2">
        <f t="shared" si="1"/>
        <v>0.65999999991618097</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78376.849999999991</v>
      </c>
      <c r="D160" s="1">
        <f>'PR-RAS'!E164</f>
        <v>79181.77</v>
      </c>
      <c r="E160" s="1">
        <v>0</v>
      </c>
      <c r="F160" s="1">
        <v>0</v>
      </c>
      <c r="G160" s="2">
        <f t="shared" si="0"/>
        <v>37641.722010000005</v>
      </c>
      <c r="H160" s="2">
        <f t="shared" si="1"/>
        <v>0.38000000000465661</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821.55</v>
      </c>
      <c r="D161" s="1">
        <f>'PR-RAS'!E165</f>
        <v>684.81</v>
      </c>
      <c r="E161" s="1">
        <v>0</v>
      </c>
      <c r="F161" s="1">
        <v>0</v>
      </c>
      <c r="G161" s="2">
        <f t="shared" si="0"/>
        <v>350.5872</v>
      </c>
      <c r="H161" s="2">
        <f t="shared" si="1"/>
        <v>0.64000000000010004</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76676.009999999995</v>
      </c>
      <c r="D162" s="1">
        <f>'PR-RAS'!E166</f>
        <v>77585.13</v>
      </c>
      <c r="E162" s="1">
        <v>0</v>
      </c>
      <c r="F162" s="1">
        <v>0</v>
      </c>
      <c r="G162" s="2">
        <f t="shared" si="0"/>
        <v>37327.249470000002</v>
      </c>
      <c r="H162" s="2">
        <f t="shared" si="1"/>
        <v>0.13999999999941792</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879.29</v>
      </c>
      <c r="D163" s="1">
        <f>'PR-RAS'!E167</f>
        <v>911.83</v>
      </c>
      <c r="E163" s="1">
        <v>0</v>
      </c>
      <c r="F163" s="1">
        <v>0</v>
      </c>
      <c r="G163" s="2">
        <f t="shared" si="0"/>
        <v>437.87790000000001</v>
      </c>
      <c r="H163" s="2">
        <f t="shared" si="1"/>
        <v>0.45999999999992269</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308447.87</v>
      </c>
      <c r="D165" s="1">
        <f>'PR-RAS'!E169</f>
        <v>346853.3</v>
      </c>
      <c r="E165" s="1">
        <v>0</v>
      </c>
      <c r="F165" s="1">
        <v>0</v>
      </c>
      <c r="G165" s="2">
        <f t="shared" si="0"/>
        <v>164353.33308000001</v>
      </c>
      <c r="H165" s="2">
        <f t="shared" si="1"/>
        <v>0.42999999999301508</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23173.17</v>
      </c>
      <c r="D166" s="1">
        <f>'PR-RAS'!E170</f>
        <v>30996.85</v>
      </c>
      <c r="E166" s="1">
        <v>0</v>
      </c>
      <c r="F166" s="1">
        <v>0</v>
      </c>
      <c r="G166" s="2">
        <f t="shared" si="0"/>
        <v>14052.53355</v>
      </c>
      <c r="H166" s="2">
        <f t="shared" si="1"/>
        <v>0.31999999999970896</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171529.1</v>
      </c>
      <c r="D167" s="1">
        <f>'PR-RAS'!E171</f>
        <v>203745.12</v>
      </c>
      <c r="E167" s="1">
        <v>0</v>
      </c>
      <c r="F167" s="1">
        <v>0</v>
      </c>
      <c r="G167" s="2">
        <f t="shared" si="0"/>
        <v>96117.210439999995</v>
      </c>
      <c r="H167" s="2">
        <f t="shared" si="1"/>
        <v>0.22000000000116415</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103379.47</v>
      </c>
      <c r="D168" s="1">
        <f>'PR-RAS'!E172</f>
        <v>77500.61</v>
      </c>
      <c r="E168" s="1">
        <v>0</v>
      </c>
      <c r="F168" s="1">
        <v>0</v>
      </c>
      <c r="G168" s="2">
        <f t="shared" si="0"/>
        <v>43149.575230000002</v>
      </c>
      <c r="H168" s="2">
        <f t="shared" si="1"/>
        <v>0.86000000000058208</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4386.09</v>
      </c>
      <c r="D169" s="1">
        <f>'PR-RAS'!E173</f>
        <v>28500.42</v>
      </c>
      <c r="E169" s="1">
        <v>0</v>
      </c>
      <c r="F169" s="1">
        <v>0</v>
      </c>
      <c r="G169" s="2">
        <f t="shared" si="0"/>
        <v>10313.00424</v>
      </c>
      <c r="H169" s="2">
        <f t="shared" si="1"/>
        <v>0.50999999999839929</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2314.9299999999998</v>
      </c>
      <c r="D170" s="1">
        <f>'PR-RAS'!E174</f>
        <v>4890.6400000000003</v>
      </c>
      <c r="E170" s="1">
        <v>0</v>
      </c>
      <c r="F170" s="1">
        <v>0</v>
      </c>
      <c r="G170" s="2">
        <f t="shared" si="0"/>
        <v>2044.2594900000004</v>
      </c>
      <c r="H170" s="2">
        <f t="shared" si="1"/>
        <v>0.42999999999983629</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3665.11</v>
      </c>
      <c r="D172" s="1">
        <f>'PR-RAS'!E176</f>
        <v>1219.6600000000001</v>
      </c>
      <c r="E172" s="1">
        <v>0</v>
      </c>
      <c r="F172" s="1">
        <v>0</v>
      </c>
      <c r="G172" s="2">
        <f t="shared" si="0"/>
        <v>1043.8575300000002</v>
      </c>
      <c r="H172" s="2">
        <f t="shared" si="1"/>
        <v>0.45000000000004547</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161973.43</v>
      </c>
      <c r="D173" s="1">
        <f>'PR-RAS'!E177</f>
        <v>197149.44</v>
      </c>
      <c r="E173" s="1">
        <v>0</v>
      </c>
      <c r="F173" s="1">
        <v>0</v>
      </c>
      <c r="G173" s="2">
        <f t="shared" si="0"/>
        <v>95678.837320000006</v>
      </c>
      <c r="H173" s="2">
        <f t="shared" si="1"/>
        <v>0.86999999999534339</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7252.87</v>
      </c>
      <c r="D174" s="1">
        <f>'PR-RAS'!E178</f>
        <v>7707.26</v>
      </c>
      <c r="E174" s="1">
        <v>0</v>
      </c>
      <c r="F174" s="1">
        <v>0</v>
      </c>
      <c r="G174" s="2">
        <f t="shared" si="0"/>
        <v>3921.4584699999996</v>
      </c>
      <c r="H174" s="2">
        <f t="shared" si="1"/>
        <v>0.39000000000032742</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15583.7</v>
      </c>
      <c r="D175" s="1">
        <f>'PR-RAS'!E179</f>
        <v>21265.46</v>
      </c>
      <c r="E175" s="1">
        <v>0</v>
      </c>
      <c r="F175" s="1">
        <v>0</v>
      </c>
      <c r="G175" s="2">
        <f t="shared" si="0"/>
        <v>10111.943879999999</v>
      </c>
      <c r="H175" s="2">
        <f t="shared" si="1"/>
        <v>0.75999999999839929</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5446.61</v>
      </c>
      <c r="D176" s="1">
        <f>'PR-RAS'!E180</f>
        <v>4553.76</v>
      </c>
      <c r="E176" s="1">
        <v>0</v>
      </c>
      <c r="F176" s="1">
        <v>0</v>
      </c>
      <c r="G176" s="2">
        <f t="shared" si="0"/>
        <v>2546.9727499999999</v>
      </c>
      <c r="H176" s="2">
        <f t="shared" si="1"/>
        <v>0.63000000000010914</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40607.82</v>
      </c>
      <c r="D177" s="1">
        <f>'PR-RAS'!E181</f>
        <v>44399.89</v>
      </c>
      <c r="E177" s="1">
        <v>0</v>
      </c>
      <c r="F177" s="1">
        <v>0</v>
      </c>
      <c r="G177" s="2">
        <f t="shared" si="0"/>
        <v>22775.7376</v>
      </c>
      <c r="H177" s="2">
        <f t="shared" si="1"/>
        <v>0.29000000000087311</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5386.21</v>
      </c>
      <c r="D179" s="1">
        <f>'PR-RAS'!E183</f>
        <v>10410.34</v>
      </c>
      <c r="E179" s="1">
        <v>0</v>
      </c>
      <c r="F179" s="1">
        <v>0</v>
      </c>
      <c r="G179" s="2">
        <f t="shared" si="0"/>
        <v>4664.8264199999994</v>
      </c>
      <c r="H179" s="2">
        <f t="shared" si="1"/>
        <v>0.5500000000001819</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34511.410000000003</v>
      </c>
      <c r="D180" s="1">
        <f>'PR-RAS'!E184</f>
        <v>49820.63</v>
      </c>
      <c r="E180" s="1">
        <v>0</v>
      </c>
      <c r="F180" s="1">
        <v>0</v>
      </c>
      <c r="G180" s="2">
        <f t="shared" si="0"/>
        <v>24013.327929999996</v>
      </c>
      <c r="H180" s="2">
        <f t="shared" si="1"/>
        <v>0.7800000000061118</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82.54</v>
      </c>
      <c r="E181" s="1">
        <v>0</v>
      </c>
      <c r="F181" s="1">
        <v>0</v>
      </c>
      <c r="G181" s="2">
        <f t="shared" si="0"/>
        <v>29.714400000000001</v>
      </c>
      <c r="H181" s="2">
        <f t="shared" si="1"/>
        <v>0.45999999999999375</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53184.81</v>
      </c>
      <c r="D182" s="1">
        <f>'PR-RAS'!E186</f>
        <v>58909.56</v>
      </c>
      <c r="E182" s="1">
        <v>0</v>
      </c>
      <c r="F182" s="1">
        <v>0</v>
      </c>
      <c r="G182" s="2">
        <f t="shared" si="0"/>
        <v>30951.711329999998</v>
      </c>
      <c r="H182" s="2">
        <f t="shared" si="1"/>
        <v>0.63000000000465661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4798.05</v>
      </c>
      <c r="D184" s="1">
        <f>'PR-RAS'!E188</f>
        <v>10456.950000000001</v>
      </c>
      <c r="E184" s="1">
        <v>0</v>
      </c>
      <c r="F184" s="1">
        <v>0</v>
      </c>
      <c r="G184" s="2">
        <f t="shared" si="0"/>
        <v>4705.2868500000004</v>
      </c>
      <c r="H184" s="2">
        <f t="shared" si="1"/>
        <v>9.9999999999454303E-2</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2736.4</v>
      </c>
      <c r="D185" s="1">
        <f>'PR-RAS'!E189</f>
        <v>5407.78</v>
      </c>
      <c r="E185" s="1">
        <v>0</v>
      </c>
      <c r="F185" s="1">
        <v>0</v>
      </c>
      <c r="G185" s="2">
        <f t="shared" si="0"/>
        <v>2493.5606399999997</v>
      </c>
      <c r="H185" s="2">
        <f t="shared" si="1"/>
        <v>0.62000000000034561</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1171.73</v>
      </c>
      <c r="D186" s="1">
        <f>'PR-RAS'!E190</f>
        <v>1717.06</v>
      </c>
      <c r="E186" s="1">
        <v>0</v>
      </c>
      <c r="F186" s="1">
        <v>0</v>
      </c>
      <c r="G186" s="2">
        <f t="shared" si="0"/>
        <v>852.08225000000004</v>
      </c>
      <c r="H186" s="2">
        <f t="shared" si="1"/>
        <v>0.32999999999992724</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46.07</v>
      </c>
      <c r="D187" s="1">
        <f>'PR-RAS'!E191</f>
        <v>291.64999999999998</v>
      </c>
      <c r="E187" s="1">
        <v>0</v>
      </c>
      <c r="F187" s="1">
        <v>0</v>
      </c>
      <c r="G187" s="2">
        <f t="shared" si="0"/>
        <v>117.06282</v>
      </c>
      <c r="H187" s="2">
        <f t="shared" si="1"/>
        <v>0.42000000000002302</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1655.33</v>
      </c>
      <c r="E189" s="1">
        <v>0</v>
      </c>
      <c r="F189" s="1">
        <v>0</v>
      </c>
      <c r="G189" s="2">
        <f t="shared" si="0"/>
        <v>622.40408000000002</v>
      </c>
      <c r="H189" s="2">
        <f t="shared" si="1"/>
        <v>0.32999999999992724</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843.85</v>
      </c>
      <c r="D191" s="1">
        <f>'PR-RAS'!E195</f>
        <v>1385.13</v>
      </c>
      <c r="E191" s="1">
        <v>0</v>
      </c>
      <c r="F191" s="1">
        <v>0</v>
      </c>
      <c r="G191" s="2">
        <f t="shared" si="0"/>
        <v>686.68090000000007</v>
      </c>
      <c r="H191" s="2">
        <f t="shared" si="1"/>
        <v>0.2800000000000864</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652.54999999999995</v>
      </c>
      <c r="D192" s="1">
        <f>'PR-RAS'!E196</f>
        <v>675.55</v>
      </c>
      <c r="E192" s="1">
        <v>0</v>
      </c>
      <c r="F192" s="1">
        <v>0</v>
      </c>
      <c r="G192" s="2">
        <f t="shared" si="0"/>
        <v>382.69714999999997</v>
      </c>
      <c r="H192" s="2">
        <f t="shared" si="1"/>
        <v>0.90000000000009095</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652.54999999999995</v>
      </c>
      <c r="D206" s="1">
        <f>'PR-RAS'!E210</f>
        <v>675.55</v>
      </c>
      <c r="E206" s="1">
        <v>0</v>
      </c>
      <c r="F206" s="1">
        <v>0</v>
      </c>
      <c r="G206" s="2">
        <f t="shared" si="0"/>
        <v>410.74824999999993</v>
      </c>
      <c r="H206" s="2">
        <f t="shared" si="1"/>
        <v>0.90000000000009095</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652.54999999999995</v>
      </c>
      <c r="D207" s="1">
        <f>'PR-RAS'!E211</f>
        <v>675.55</v>
      </c>
      <c r="E207" s="1">
        <v>0</v>
      </c>
      <c r="F207" s="1">
        <v>0</v>
      </c>
      <c r="G207" s="2">
        <f t="shared" si="0"/>
        <v>412.75189999999992</v>
      </c>
      <c r="H207" s="2">
        <f t="shared" si="1"/>
        <v>0.90000000000009095</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2955693.3999999994</v>
      </c>
      <c r="D285" s="1">
        <f>'PR-RAS'!E289</f>
        <v>3308913.6</v>
      </c>
      <c r="E285" s="1">
        <v>0</v>
      </c>
      <c r="F285" s="1">
        <v>0</v>
      </c>
      <c r="G285" s="2">
        <f t="shared" si="8"/>
        <v>2718879.8503999999</v>
      </c>
      <c r="H285" s="2">
        <f t="shared" si="9"/>
        <v>0.7999999993480742</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38791.590000000782</v>
      </c>
      <c r="D286" s="1">
        <f>'PR-RAS'!E290</f>
        <v>104055.4299999997</v>
      </c>
      <c r="E286" s="1">
        <v>0</v>
      </c>
      <c r="F286" s="1">
        <v>0</v>
      </c>
      <c r="G286" s="2">
        <f t="shared" si="8"/>
        <v>70367.198250000045</v>
      </c>
      <c r="H286" s="2">
        <f t="shared" si="9"/>
        <v>0.83999999891966581</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69266.27</v>
      </c>
      <c r="D289" s="1">
        <f>'PR-RAS'!E293</f>
        <v>36185.370000000003</v>
      </c>
      <c r="E289" s="1">
        <v>0</v>
      </c>
      <c r="F289" s="1">
        <v>0</v>
      </c>
      <c r="G289" s="2">
        <f t="shared" si="8"/>
        <v>40791.458879999998</v>
      </c>
      <c r="H289" s="2">
        <f t="shared" si="9"/>
        <v>0.64000000000669388</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4827</v>
      </c>
      <c r="D345" s="1">
        <f>'PR-RAS'!E350</f>
        <v>77275.37999999999</v>
      </c>
      <c r="E345" s="1">
        <v>0</v>
      </c>
      <c r="F345" s="1">
        <v>0</v>
      </c>
      <c r="G345" s="2">
        <f t="shared" si="8"/>
        <v>54825.949439999989</v>
      </c>
      <c r="H345" s="2">
        <f t="shared" si="9"/>
        <v>0.3799999999901047</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4827</v>
      </c>
      <c r="D358" s="1">
        <f>'PR-RAS'!E363</f>
        <v>1555.0100000000002</v>
      </c>
      <c r="E358" s="1">
        <v>0</v>
      </c>
      <c r="F358" s="1">
        <v>0</v>
      </c>
      <c r="G358" s="2">
        <f t="shared" si="8"/>
        <v>2833.5161400000002</v>
      </c>
      <c r="H358" s="2">
        <f t="shared" si="9"/>
        <v>1.0000000000218279E-2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4827</v>
      </c>
      <c r="D364" s="1">
        <f>'PR-RAS'!E369</f>
        <v>1555.0100000000002</v>
      </c>
      <c r="E364" s="1">
        <v>0</v>
      </c>
      <c r="F364" s="1">
        <v>0</v>
      </c>
      <c r="G364" s="2">
        <f t="shared" si="8"/>
        <v>2881.1382600000002</v>
      </c>
      <c r="H364" s="2">
        <f t="shared" si="9"/>
        <v>1.0000000000218279E-2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497.55</v>
      </c>
      <c r="E365" s="1">
        <v>0</v>
      </c>
      <c r="F365" s="1">
        <v>0</v>
      </c>
      <c r="G365" s="2">
        <f t="shared" si="8"/>
        <v>362.21640000000002</v>
      </c>
      <c r="H365" s="2">
        <f t="shared" si="9"/>
        <v>0.44999999999998863</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3277.86</v>
      </c>
      <c r="D367" s="1">
        <f>'PR-RAS'!E372</f>
        <v>632.33000000000004</v>
      </c>
      <c r="E367" s="1">
        <v>0</v>
      </c>
      <c r="F367" s="1">
        <v>0</v>
      </c>
      <c r="G367" s="2">
        <f t="shared" si="8"/>
        <v>1662.5623200000002</v>
      </c>
      <c r="H367" s="2">
        <f t="shared" si="9"/>
        <v>0.4699999999999136</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744.44</v>
      </c>
      <c r="D368" s="1">
        <f>'PR-RAS'!E373</f>
        <v>0</v>
      </c>
      <c r="E368" s="1">
        <v>0</v>
      </c>
      <c r="F368" s="1">
        <v>0</v>
      </c>
      <c r="G368" s="2">
        <f t="shared" si="8"/>
        <v>273.20948000000004</v>
      </c>
      <c r="H368" s="2">
        <f t="shared" si="9"/>
        <v>0.44000000000005457</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804.7</v>
      </c>
      <c r="D369" s="1">
        <f>'PR-RAS'!E374</f>
        <v>425.13</v>
      </c>
      <c r="E369" s="1">
        <v>0</v>
      </c>
      <c r="F369" s="1">
        <v>0</v>
      </c>
      <c r="G369" s="2">
        <f t="shared" si="8"/>
        <v>609.02527999999995</v>
      </c>
      <c r="H369" s="2">
        <f t="shared" si="9"/>
        <v>0.42999999999994998</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75720.37</v>
      </c>
      <c r="E397" s="1">
        <v>0</v>
      </c>
      <c r="F397" s="1">
        <v>0</v>
      </c>
      <c r="G397" s="2">
        <f t="shared" si="8"/>
        <v>59970.533040000002</v>
      </c>
      <c r="H397" s="2">
        <f t="shared" si="9"/>
        <v>0.36999999999534339</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75720.37</v>
      </c>
      <c r="E398" s="1">
        <v>0</v>
      </c>
      <c r="F398" s="1">
        <v>0</v>
      </c>
      <c r="G398" s="2">
        <f t="shared" si="8"/>
        <v>60121.97378</v>
      </c>
      <c r="H398" s="2">
        <f t="shared" si="9"/>
        <v>0.36999999999534339</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4827</v>
      </c>
      <c r="D403" s="1">
        <f>'PR-RAS'!E408</f>
        <v>77275.37999999999</v>
      </c>
      <c r="E403" s="1">
        <v>0</v>
      </c>
      <c r="F403" s="1">
        <v>0</v>
      </c>
      <c r="G403" s="2">
        <f t="shared" si="8"/>
        <v>64069.859519999998</v>
      </c>
      <c r="H403" s="2">
        <f t="shared" si="9"/>
        <v>0.3799999999901047</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2994484.99</v>
      </c>
      <c r="D407" s="1">
        <f>'PR-RAS'!E412</f>
        <v>3412969.03</v>
      </c>
      <c r="E407" s="1">
        <v>0</v>
      </c>
      <c r="F407" s="1">
        <v>0</v>
      </c>
      <c r="G407" s="2">
        <f t="shared" si="8"/>
        <v>3987091.7583000008</v>
      </c>
      <c r="H407" s="2">
        <f t="shared" si="9"/>
        <v>3.9999999571591616E-2</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2960520.3999999994</v>
      </c>
      <c r="D408" s="1">
        <f>'PR-RAS'!E413</f>
        <v>3386188.98</v>
      </c>
      <c r="E408" s="1">
        <v>0</v>
      </c>
      <c r="F408" s="1">
        <v>0</v>
      </c>
      <c r="G408" s="2">
        <f t="shared" si="8"/>
        <v>3961289.6325199995</v>
      </c>
      <c r="H408" s="2">
        <f t="shared" si="9"/>
        <v>0.41999999945983291</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33964.590000000782</v>
      </c>
      <c r="D409" s="1">
        <f>'PR-RAS'!E414</f>
        <v>26780.049999999814</v>
      </c>
      <c r="E409" s="1">
        <v>0</v>
      </c>
      <c r="F409" s="1">
        <v>0</v>
      </c>
      <c r="G409" s="2">
        <f t="shared" si="8"/>
        <v>35710.073520000165</v>
      </c>
      <c r="H409" s="2">
        <f t="shared" si="9"/>
        <v>0.45999999903142452</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0</v>
      </c>
      <c r="E410" s="1">
        <v>0</v>
      </c>
      <c r="F410" s="1">
        <v>0</v>
      </c>
      <c r="G410" s="2">
        <f t="shared" si="8"/>
        <v>0</v>
      </c>
      <c r="H410" s="2">
        <f t="shared" si="9"/>
        <v>0</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69266.27</v>
      </c>
      <c r="D412" s="1">
        <f>'PR-RAS'!E417</f>
        <v>36185.370000000003</v>
      </c>
      <c r="E412" s="1">
        <v>0</v>
      </c>
      <c r="F412" s="1">
        <v>0</v>
      </c>
      <c r="G412" s="2">
        <f t="shared" si="8"/>
        <v>58212.811110000002</v>
      </c>
      <c r="H412" s="2">
        <f t="shared" si="9"/>
        <v>0.64000000000669388</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2994484.99</v>
      </c>
      <c r="D633" s="1">
        <f>'PR-RAS'!E639</f>
        <v>3412969.03</v>
      </c>
      <c r="E633" s="1">
        <v>0</v>
      </c>
      <c r="F633" s="1">
        <v>0</v>
      </c>
      <c r="G633" s="2">
        <f t="shared" si="10"/>
        <v>6206507.3676000005</v>
      </c>
      <c r="H633" s="2">
        <f t="shared" si="11"/>
        <v>3.9999999571591616E-2</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2960520.3999999994</v>
      </c>
      <c r="D634" s="1">
        <f>'PR-RAS'!E640</f>
        <v>3386188.98</v>
      </c>
      <c r="E634" s="1">
        <v>0</v>
      </c>
      <c r="F634" s="1">
        <v>0</v>
      </c>
      <c r="G634" s="2">
        <f t="shared" si="10"/>
        <v>6160924.6618799996</v>
      </c>
      <c r="H634" s="2">
        <f t="shared" si="11"/>
        <v>0.41999999945983291</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33964.590000000782</v>
      </c>
      <c r="D635" s="1">
        <f>'PR-RAS'!E641</f>
        <v>26780.049999999814</v>
      </c>
      <c r="E635" s="1">
        <v>0</v>
      </c>
      <c r="F635" s="1">
        <v>0</v>
      </c>
      <c r="G635" s="2">
        <f t="shared" si="10"/>
        <v>55490.653460000263</v>
      </c>
      <c r="H635" s="2">
        <f t="shared" si="11"/>
        <v>0.45999999903142452</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0</v>
      </c>
      <c r="E636" s="1">
        <v>0</v>
      </c>
      <c r="F636" s="1">
        <v>0</v>
      </c>
      <c r="G636" s="2">
        <f t="shared" si="10"/>
        <v>0</v>
      </c>
      <c r="H636" s="2">
        <f t="shared" si="11"/>
        <v>0</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69266.27</v>
      </c>
      <c r="D638" s="1">
        <f>'PR-RAS'!E644</f>
        <v>36185.370000000003</v>
      </c>
      <c r="E638" s="1">
        <v>0</v>
      </c>
      <c r="F638" s="1">
        <v>0</v>
      </c>
      <c r="G638" s="2">
        <f t="shared" si="10"/>
        <v>90222.775370000003</v>
      </c>
      <c r="H638" s="2">
        <f t="shared" si="11"/>
        <v>0.64000000000669388</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35301.679999999222</v>
      </c>
      <c r="D640" s="1">
        <f>'PR-RAS'!E646</f>
        <v>9405.3200000001889</v>
      </c>
      <c r="E640" s="1">
        <v>0</v>
      </c>
      <c r="F640" s="1">
        <v>0</v>
      </c>
      <c r="G640" s="2">
        <f t="shared" si="10"/>
        <v>34577.772479999745</v>
      </c>
      <c r="H640" s="2">
        <f t="shared" si="11"/>
        <v>0.64000000096712029</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258554.36</v>
      </c>
      <c r="D641" s="1">
        <f>'PR-RAS'!E647</f>
        <v>293809.25</v>
      </c>
      <c r="E641" s="1">
        <v>0</v>
      </c>
      <c r="F641" s="1">
        <v>0</v>
      </c>
      <c r="G641" s="2">
        <f t="shared" si="10"/>
        <v>541550.63040000002</v>
      </c>
      <c r="H641" s="2">
        <f t="shared" si="11"/>
        <v>0.60999999998603016</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4014.08</v>
      </c>
      <c r="D642" s="1">
        <f>'PR-RAS'!E649</f>
        <v>19612.2</v>
      </c>
      <c r="E642" s="1">
        <v>0</v>
      </c>
      <c r="F642" s="1">
        <v>0</v>
      </c>
      <c r="G642" s="2">
        <f t="shared" si="10"/>
        <v>27715.865680000003</v>
      </c>
      <c r="H642" s="2">
        <f t="shared" si="11"/>
        <v>0.28000000000065484</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59416.32</v>
      </c>
      <c r="D643" s="1">
        <f>'PR-RAS'!E650</f>
        <v>58594.7</v>
      </c>
      <c r="E643" s="1">
        <v>0</v>
      </c>
      <c r="F643" s="1">
        <v>0</v>
      </c>
      <c r="G643" s="2">
        <f t="shared" si="10"/>
        <v>113380.87224</v>
      </c>
      <c r="H643" s="2">
        <f t="shared" si="11"/>
        <v>0.62000000000261934</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59636.52</v>
      </c>
      <c r="D644" s="1">
        <f>'PR-RAS'!E651</f>
        <v>73408.37</v>
      </c>
      <c r="E644" s="1">
        <v>0</v>
      </c>
      <c r="F644" s="1">
        <v>0</v>
      </c>
      <c r="G644" s="2">
        <f t="shared" si="10"/>
        <v>132749.44618</v>
      </c>
      <c r="H644" s="2">
        <f t="shared" si="11"/>
        <v>0.84999999999854481</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3793.8800000000047</v>
      </c>
      <c r="D645" s="1">
        <f>'PR-RAS'!E652</f>
        <v>4798.5299999999988</v>
      </c>
      <c r="E645" s="1">
        <v>0</v>
      </c>
      <c r="F645" s="1">
        <v>0</v>
      </c>
      <c r="G645" s="2">
        <f t="shared" si="10"/>
        <v>8623.7653600000012</v>
      </c>
      <c r="H645" s="2">
        <f t="shared" si="11"/>
        <v>0.58999999999650754</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123</v>
      </c>
      <c r="D647" s="1">
        <f>'PR-RAS'!E654</f>
        <v>122</v>
      </c>
      <c r="E647" s="1">
        <v>0</v>
      </c>
      <c r="F647" s="1">
        <v>0</v>
      </c>
      <c r="G647" s="2">
        <f t="shared" si="10"/>
        <v>237.08199999999999</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122</v>
      </c>
      <c r="D649" s="1">
        <f>'PR-RAS'!E656</f>
        <v>122</v>
      </c>
      <c r="E649" s="1">
        <v>0</v>
      </c>
      <c r="F649" s="1">
        <v>0</v>
      </c>
      <c r="G649" s="2">
        <f t="shared" si="10"/>
        <v>237.16800000000001</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47911.77</v>
      </c>
      <c r="D709" s="1">
        <f>'PR-RAS'!E716</f>
        <v>68051.31</v>
      </c>
      <c r="E709" s="1">
        <v>0</v>
      </c>
      <c r="F709" s="1">
        <v>0</v>
      </c>
      <c r="G709" s="2">
        <f t="shared" si="10"/>
        <v>130282.18811999998</v>
      </c>
      <c r="H709" s="2">
        <f t="shared" si="11"/>
        <v>0.54000000000087311</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2657.07</v>
      </c>
      <c r="D710" s="1">
        <f>'PR-RAS'!E717</f>
        <v>4993.82</v>
      </c>
      <c r="E710" s="1">
        <v>0</v>
      </c>
      <c r="F710" s="1">
        <v>0</v>
      </c>
      <c r="G710" s="2">
        <f t="shared" si="10"/>
        <v>8965.0993899999994</v>
      </c>
      <c r="H710" s="2">
        <f t="shared" si="11"/>
        <v>0.25000000000045475</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75906.22</v>
      </c>
      <c r="D711" s="1">
        <f>'PR-RAS'!E718</f>
        <v>77585.13</v>
      </c>
      <c r="E711" s="1">
        <v>0</v>
      </c>
      <c r="F711" s="1">
        <v>0</v>
      </c>
      <c r="G711" s="2">
        <f t="shared" si="10"/>
        <v>164064.3008</v>
      </c>
      <c r="H711" s="2">
        <f t="shared" si="11"/>
        <v>0.35000000000582077</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34511.410000000003</v>
      </c>
      <c r="D715" s="1">
        <f>'PR-RAS'!E722</f>
        <v>49820.63</v>
      </c>
      <c r="E715" s="1">
        <v>0</v>
      </c>
      <c r="F715" s="1">
        <v>0</v>
      </c>
      <c r="G715" s="2">
        <f t="shared" si="10"/>
        <v>95785.006379999977</v>
      </c>
      <c r="H715" s="2">
        <f t="shared" si="11"/>
        <v>0.7800000000061118</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52369.91</v>
      </c>
      <c r="D717" s="1">
        <f>'PR-RAS'!E724</f>
        <v>5335.37</v>
      </c>
      <c r="E717" s="1">
        <v>0</v>
      </c>
      <c r="F717" s="1">
        <v>0</v>
      </c>
      <c r="G717" s="2">
        <f t="shared" si="10"/>
        <v>45137.1054</v>
      </c>
      <c r="H717" s="2">
        <f t="shared" si="11"/>
        <v>0.4599999999963984</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54.77</v>
      </c>
      <c r="D719" s="1">
        <f>'PR-RAS'!E726</f>
        <v>0</v>
      </c>
      <c r="E719" s="1">
        <v>0</v>
      </c>
      <c r="F719" s="1">
        <v>0</v>
      </c>
      <c r="G719" s="2">
        <f t="shared" si="10"/>
        <v>39.324860000000001</v>
      </c>
      <c r="H719" s="2">
        <f t="shared" si="11"/>
        <v>0.22999999999999687</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374731.57</v>
      </c>
      <c r="D1480" s="5"/>
      <c r="E1480" s="5">
        <v>0</v>
      </c>
      <c r="F1480" s="5">
        <v>0</v>
      </c>
      <c r="G1480" s="6">
        <f t="shared" ref="G1480:G1580" si="34">B1480/1000*C1480</f>
        <v>374.73157000000003</v>
      </c>
      <c r="H1480" s="6">
        <f t="shared" ref="H1480:H1580" si="35">ABS(C1480-ROUND(C1480,0))</f>
        <v>0.42999999999301508</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3351731.3</v>
      </c>
      <c r="D1481" s="1">
        <v>0</v>
      </c>
      <c r="E1481" s="1">
        <v>0</v>
      </c>
      <c r="F1481" s="1">
        <v>0</v>
      </c>
      <c r="G1481" s="2">
        <f t="shared" si="34"/>
        <v>6703.4625999999998</v>
      </c>
      <c r="H1481" s="2">
        <f t="shared" si="35"/>
        <v>0.29999999981373549</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3351731.3</v>
      </c>
      <c r="D1483" s="1">
        <v>0</v>
      </c>
      <c r="E1483" s="1">
        <v>0</v>
      </c>
      <c r="F1483" s="1">
        <v>0</v>
      </c>
      <c r="G1483" s="2">
        <f t="shared" si="34"/>
        <v>13406.9252</v>
      </c>
      <c r="H1483" s="2">
        <f t="shared" si="35"/>
        <v>0.29999999981373549</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2705054.63</v>
      </c>
      <c r="D1484" s="1">
        <v>0</v>
      </c>
      <c r="E1484" s="1">
        <v>0</v>
      </c>
      <c r="F1484" s="1">
        <v>0</v>
      </c>
      <c r="G1484" s="2">
        <f t="shared" si="34"/>
        <v>13525.273149999999</v>
      </c>
      <c r="H1484" s="2">
        <f t="shared" si="35"/>
        <v>0.37000000011175871</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627495.92000000004</v>
      </c>
      <c r="D1485" s="1">
        <v>0</v>
      </c>
      <c r="E1485" s="1">
        <v>0</v>
      </c>
      <c r="F1485" s="1">
        <v>0</v>
      </c>
      <c r="G1485" s="2">
        <f t="shared" si="34"/>
        <v>3764.9755200000004</v>
      </c>
      <c r="H1485" s="2">
        <f t="shared" si="35"/>
        <v>7.9999999958090484E-2</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612.72</v>
      </c>
      <c r="D1486" s="1">
        <v>0</v>
      </c>
      <c r="E1486" s="1">
        <v>0</v>
      </c>
      <c r="F1486" s="1">
        <v>0</v>
      </c>
      <c r="G1486" s="2">
        <f t="shared" si="34"/>
        <v>4.28904</v>
      </c>
      <c r="H1486" s="2">
        <f t="shared" si="35"/>
        <v>0.27999999999997272</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18568.03</v>
      </c>
      <c r="D1491" s="1">
        <v>0</v>
      </c>
      <c r="E1491" s="1">
        <v>0</v>
      </c>
      <c r="F1491" s="1">
        <v>0</v>
      </c>
      <c r="G1491" s="2">
        <f t="shared" si="34"/>
        <v>222.81636</v>
      </c>
      <c r="H1491" s="2">
        <f t="shared" si="35"/>
        <v>2.9999999998835847E-2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3368343.0300000003</v>
      </c>
      <c r="D1499" s="1">
        <v>0</v>
      </c>
      <c r="E1499" s="1">
        <v>0</v>
      </c>
      <c r="F1499" s="1">
        <v>0</v>
      </c>
      <c r="G1499" s="2">
        <f t="shared" si="34"/>
        <v>67366.8606</v>
      </c>
      <c r="H1499" s="2">
        <f t="shared" si="35"/>
        <v>3.0000000260770321E-2</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3368343.0300000003</v>
      </c>
      <c r="D1501" s="1">
        <v>0</v>
      </c>
      <c r="E1501" s="1">
        <v>0</v>
      </c>
      <c r="F1501" s="1">
        <v>0</v>
      </c>
      <c r="G1501" s="2">
        <f t="shared" si="34"/>
        <v>74103.546660000007</v>
      </c>
      <c r="H1501" s="2">
        <f t="shared" si="35"/>
        <v>3.0000000260770321E-2</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2693164.64</v>
      </c>
      <c r="D1502" s="1">
        <v>0</v>
      </c>
      <c r="E1502" s="1">
        <v>0</v>
      </c>
      <c r="F1502" s="1">
        <v>0</v>
      </c>
      <c r="G1502" s="2">
        <f t="shared" si="34"/>
        <v>61942.786720000004</v>
      </c>
      <c r="H1502" s="2">
        <f t="shared" si="35"/>
        <v>0.35999999986961484</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660318.27</v>
      </c>
      <c r="D1503" s="1">
        <v>0</v>
      </c>
      <c r="E1503" s="1">
        <v>0</v>
      </c>
      <c r="F1503" s="1">
        <v>0</v>
      </c>
      <c r="G1503" s="2">
        <f t="shared" si="34"/>
        <v>15847.638480000001</v>
      </c>
      <c r="H1503" s="2">
        <f t="shared" si="35"/>
        <v>0.27000000001862645</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612.72</v>
      </c>
      <c r="D1504" s="1">
        <v>0</v>
      </c>
      <c r="E1504" s="1">
        <v>0</v>
      </c>
      <c r="F1504" s="1">
        <v>0</v>
      </c>
      <c r="G1504" s="2">
        <f t="shared" si="34"/>
        <v>15.318000000000001</v>
      </c>
      <c r="H1504" s="2">
        <f t="shared" si="35"/>
        <v>0.27999999999997272</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14247.4</v>
      </c>
      <c r="D1509" s="1">
        <v>0</v>
      </c>
      <c r="E1509" s="1">
        <v>0</v>
      </c>
      <c r="F1509" s="1">
        <v>0</v>
      </c>
      <c r="G1509" s="2">
        <f t="shared" si="34"/>
        <v>427.42199999999997</v>
      </c>
      <c r="H1509" s="2">
        <f t="shared" si="35"/>
        <v>0.3999999999996362</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358119.83999999939</v>
      </c>
      <c r="D1517" s="1">
        <v>0</v>
      </c>
      <c r="E1517" s="1">
        <v>0</v>
      </c>
      <c r="F1517" s="1">
        <v>0</v>
      </c>
      <c r="G1517" s="2">
        <f t="shared" si="34"/>
        <v>13608.553919999977</v>
      </c>
      <c r="H1517" s="2">
        <f t="shared" si="35"/>
        <v>0.1600000006146729</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14188.63</v>
      </c>
      <c r="D1518" s="1">
        <v>0</v>
      </c>
      <c r="E1518" s="1">
        <v>0</v>
      </c>
      <c r="F1518" s="1">
        <v>0</v>
      </c>
      <c r="G1518" s="2">
        <f t="shared" si="34"/>
        <v>553.35656999999992</v>
      </c>
      <c r="H1518" s="2">
        <f t="shared" si="35"/>
        <v>0.37000000000080036</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14188.63</v>
      </c>
      <c r="D1524" s="1">
        <v>0</v>
      </c>
      <c r="E1524" s="1">
        <v>0</v>
      </c>
      <c r="F1524" s="1">
        <v>0</v>
      </c>
      <c r="G1524" s="2">
        <f t="shared" si="34"/>
        <v>638.48834999999997</v>
      </c>
      <c r="H1524" s="2">
        <f t="shared" si="35"/>
        <v>0.37000000000080036</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14188.63</v>
      </c>
      <c r="D1530" s="1">
        <v>0</v>
      </c>
      <c r="E1530" s="1">
        <v>0</v>
      </c>
      <c r="F1530" s="1">
        <v>0</v>
      </c>
      <c r="G1530" s="2">
        <f t="shared" si="34"/>
        <v>723.6201299999999</v>
      </c>
      <c r="H1530" s="2">
        <f t="shared" si="35"/>
        <v>0.37000000000080036</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14188.63</v>
      </c>
      <c r="D1531" s="1">
        <v>0</v>
      </c>
      <c r="E1531" s="1">
        <v>0</v>
      </c>
      <c r="F1531" s="1">
        <v>0</v>
      </c>
      <c r="G1531" s="2">
        <f t="shared" si="34"/>
        <v>737.80875999999989</v>
      </c>
      <c r="H1531" s="2">
        <f t="shared" si="35"/>
        <v>0.37000000000080036</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343931.21</v>
      </c>
      <c r="D1576" s="1">
        <v>0</v>
      </c>
      <c r="E1576" s="1">
        <v>0</v>
      </c>
      <c r="F1576" s="1">
        <v>0</v>
      </c>
      <c r="G1576" s="2">
        <f t="shared" si="34"/>
        <v>33361.327370000006</v>
      </c>
      <c r="H1576" s="2">
        <f t="shared" si="35"/>
        <v>0.21000000002095476</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343931.21</v>
      </c>
      <c r="D1578" s="1">
        <v>0</v>
      </c>
      <c r="E1578" s="1">
        <v>0</v>
      </c>
      <c r="F1578" s="1">
        <v>0</v>
      </c>
      <c r="G1578" s="2">
        <f t="shared" si="34"/>
        <v>34049.189790000004</v>
      </c>
      <c r="H1578" s="2">
        <f t="shared" si="35"/>
        <v>0.21000000002095476</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2" t="s">
        <v>22</v>
      </c>
      <c r="B2" s="303"/>
      <c r="C2" s="303"/>
      <c r="D2" s="303"/>
      <c r="E2" s="303"/>
      <c r="F2" s="303"/>
      <c r="G2" s="303"/>
      <c r="H2" s="303"/>
      <c r="I2" s="303"/>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04" t="s">
        <v>24</v>
      </c>
      <c r="B4" s="305"/>
      <c r="C4" s="305"/>
      <c r="D4" s="305"/>
      <c r="E4" s="305"/>
      <c r="F4" s="305"/>
      <c r="G4" s="305"/>
      <c r="H4" s="305"/>
      <c r="I4" s="305"/>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3148</v>
      </c>
      <c r="H6" s="11" t="s">
        <v>26</v>
      </c>
      <c r="I6" s="12" t="s">
        <v>27</v>
      </c>
      <c r="J6" s="4"/>
      <c r="L6" s="4"/>
      <c r="M6" s="4"/>
      <c r="N6" s="4"/>
      <c r="O6" s="4"/>
      <c r="P6" s="4"/>
      <c r="Q6" s="4"/>
      <c r="R6" s="4"/>
      <c r="S6" s="4"/>
      <c r="T6" s="4"/>
      <c r="U6" s="4"/>
      <c r="V6" s="4"/>
      <c r="W6" s="4"/>
      <c r="X6" s="4"/>
    </row>
    <row r="7" spans="1:24" ht="15" customHeight="1" x14ac:dyDescent="0.2">
      <c r="B7" s="13"/>
      <c r="C7" s="14"/>
      <c r="D7" s="15"/>
      <c r="E7" s="306" t="s">
        <v>28</v>
      </c>
      <c r="F7" s="309" t="s">
        <v>29</v>
      </c>
      <c r="G7" s="310"/>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07"/>
      <c r="F8" s="298" t="s">
        <v>32</v>
      </c>
      <c r="G8" s="299"/>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07"/>
      <c r="F9" s="300" t="s">
        <v>33</v>
      </c>
      <c r="G9" s="301"/>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07"/>
      <c r="F10" s="298" t="s">
        <v>36</v>
      </c>
      <c r="G10" s="299"/>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08"/>
      <c r="F11" s="311" t="s">
        <v>37</v>
      </c>
      <c r="G11" s="312"/>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6" t="s">
        <v>41</v>
      </c>
      <c r="C15" s="317"/>
      <c r="D15" s="317"/>
      <c r="E15" s="317"/>
      <c r="F15" s="318"/>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3" t="s">
        <v>29</v>
      </c>
      <c r="B16" s="319" t="str">
        <f>'PR-RAS'!B6</f>
        <v xml:space="preserve">PRIHODI POSLOVANJA (šifre 61+62+63+64+65+66+67+68) </v>
      </c>
      <c r="C16" s="320"/>
      <c r="D16" s="320"/>
      <c r="E16" s="320"/>
      <c r="F16" s="321"/>
      <c r="G16" s="22" t="str">
        <f>'PR-RAS'!C6</f>
        <v>6</v>
      </c>
      <c r="H16" s="95">
        <f>'PR-RAS'!D6</f>
        <v>2994484.99</v>
      </c>
      <c r="I16" s="95">
        <f>'PR-RAS'!E6</f>
        <v>3412969.03</v>
      </c>
      <c r="J16" s="4"/>
      <c r="K16" s="4"/>
      <c r="L16" s="4"/>
      <c r="M16" s="4"/>
      <c r="N16" s="4"/>
      <c r="O16" s="4"/>
      <c r="P16" s="4"/>
      <c r="Q16" s="4"/>
      <c r="R16" s="4"/>
      <c r="S16" s="4"/>
      <c r="T16" s="4"/>
      <c r="U16" s="4"/>
      <c r="V16" s="4"/>
      <c r="W16" s="4"/>
      <c r="X16" s="4"/>
    </row>
    <row r="17" spans="1:24" ht="12.75" customHeight="1" x14ac:dyDescent="0.2">
      <c r="A17" s="314"/>
      <c r="B17" s="322" t="str">
        <f>'PR-RAS'!B151</f>
        <v xml:space="preserve">RASHODI POSLOVANJA (šifre 31+32+34+35+36+37+38) </v>
      </c>
      <c r="C17" s="323"/>
      <c r="D17" s="323"/>
      <c r="E17" s="323"/>
      <c r="F17" s="324"/>
      <c r="G17" s="23" t="str">
        <f>'PR-RAS'!C151</f>
        <v>3</v>
      </c>
      <c r="H17" s="95">
        <f>'PR-RAS'!D151</f>
        <v>2955693.3999999994</v>
      </c>
      <c r="I17" s="95">
        <f>'PR-RAS'!E151</f>
        <v>3308913.6</v>
      </c>
      <c r="J17" s="4"/>
      <c r="K17" s="4"/>
      <c r="L17" s="4"/>
      <c r="M17" s="4"/>
      <c r="N17" s="4"/>
      <c r="O17" s="4"/>
      <c r="P17" s="4"/>
      <c r="Q17" s="4"/>
      <c r="R17" s="4"/>
      <c r="S17" s="4"/>
      <c r="T17" s="4"/>
      <c r="U17" s="4"/>
      <c r="V17" s="4"/>
      <c r="W17" s="4"/>
      <c r="X17" s="4"/>
    </row>
    <row r="18" spans="1:24" ht="12.75" customHeight="1" x14ac:dyDescent="0.2">
      <c r="A18" s="314"/>
      <c r="B18" s="322" t="str">
        <f>'PR-RAS'!B645</f>
        <v>Višak prihoda i primitaka raspoloživ u sljedećem razdoblju (šifre X005 + '9221-9222' - Y005 - '9222-9221')</v>
      </c>
      <c r="C18" s="323"/>
      <c r="D18" s="323"/>
      <c r="E18" s="323"/>
      <c r="F18" s="324"/>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5"/>
      <c r="B19" s="325" t="str">
        <f>'PR-RAS'!B646</f>
        <v>Manjak prihoda i primitaka za pokriće u sljedećem razdoblju (šifre Y005 + '9222-9221' - X005 - '9221-9222' )</v>
      </c>
      <c r="C19" s="326"/>
      <c r="D19" s="326"/>
      <c r="E19" s="326"/>
      <c r="F19" s="327"/>
      <c r="G19" s="24" t="str">
        <f>'PR-RAS'!C646</f>
        <v>Y006</v>
      </c>
      <c r="H19" s="96">
        <f>'PR-RAS'!D646</f>
        <v>35301.679999999222</v>
      </c>
      <c r="I19" s="96">
        <f>'PR-RAS'!E646</f>
        <v>9405.3200000001889</v>
      </c>
      <c r="J19" s="4"/>
      <c r="K19" s="4"/>
      <c r="L19" s="4"/>
      <c r="M19" s="4"/>
      <c r="N19" s="4"/>
      <c r="O19" s="4"/>
      <c r="P19" s="4"/>
      <c r="Q19" s="4"/>
      <c r="R19" s="4"/>
      <c r="S19" s="4"/>
      <c r="T19" s="4"/>
      <c r="U19" s="4"/>
      <c r="V19" s="4"/>
      <c r="W19" s="4"/>
      <c r="X19" s="4"/>
    </row>
    <row r="20" spans="1:24" ht="12.75" customHeight="1" x14ac:dyDescent="0.2">
      <c r="A20" s="313" t="s">
        <v>32</v>
      </c>
      <c r="B20" s="319" t="str">
        <f>BILANCA!B7</f>
        <v>Nefinancijska imovina (šifre 01+02+03+04+05+06)</v>
      </c>
      <c r="C20" s="320"/>
      <c r="D20" s="320"/>
      <c r="E20" s="320"/>
      <c r="F20" s="321"/>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4"/>
      <c r="B21" s="322" t="str">
        <f>BILANCA!B68</f>
        <v>Financijska imovina (šifre 11+12+13+14+15+16+17+19)</v>
      </c>
      <c r="C21" s="323"/>
      <c r="D21" s="323"/>
      <c r="E21" s="323"/>
      <c r="F21" s="324"/>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4"/>
      <c r="B22" s="322" t="str">
        <f>BILANCA!B176</f>
        <v xml:space="preserve">Obveze (šifre 23+24+25+26+29) </v>
      </c>
      <c r="C22" s="323"/>
      <c r="D22" s="323"/>
      <c r="E22" s="323"/>
      <c r="F22" s="324"/>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5"/>
      <c r="B23" s="325" t="str">
        <f>BILANCA!B237</f>
        <v>Vlastiti izvori (šifre 91 + 922 - 93 + 96 do 98)</v>
      </c>
      <c r="C23" s="326"/>
      <c r="D23" s="326"/>
      <c r="E23" s="326"/>
      <c r="F23" s="327"/>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3" t="s">
        <v>45</v>
      </c>
      <c r="B24" s="319" t="str">
        <f>'RAS-funkcijski'!B5</f>
        <v>Opće javne usluge (šifre 011+012+013+014 do 018)</v>
      </c>
      <c r="C24" s="320"/>
      <c r="D24" s="320"/>
      <c r="E24" s="320"/>
      <c r="F24" s="321"/>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4"/>
      <c r="B25" s="322" t="str">
        <f>'RAS-funkcijski'!B35</f>
        <v>Ekonomski poslovi (šifre 041+042+043+044+045+046+047+048+049)</v>
      </c>
      <c r="C25" s="323"/>
      <c r="D25" s="323"/>
      <c r="E25" s="323"/>
      <c r="F25" s="32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4"/>
      <c r="B26" s="322" t="str">
        <f>'RAS-funkcijski'!B88</f>
        <v>Rashodi vezani za stanovanje i kom. pogodnosti koji nisu drugdje svrstani</v>
      </c>
      <c r="C26" s="323"/>
      <c r="D26" s="323"/>
      <c r="E26" s="323"/>
      <c r="F26" s="32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4"/>
      <c r="B27" s="322" t="str">
        <f>'RAS-funkcijski'!B114</f>
        <v>Obrazovanje (šifre 091+092+093+094+095+096+097+098)</v>
      </c>
      <c r="C27" s="323"/>
      <c r="D27" s="323"/>
      <c r="E27" s="323"/>
      <c r="F27" s="32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5"/>
      <c r="B28" s="325" t="str">
        <f>'RAS-funkcijski'!B141</f>
        <v>Kontrolni zbroj (šifre 01+02+03+04+05+06+07+08+09+10)</v>
      </c>
      <c r="C28" s="326"/>
      <c r="D28" s="326"/>
      <c r="E28" s="326"/>
      <c r="F28" s="327"/>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3" t="s">
        <v>36</v>
      </c>
      <c r="B29" s="329" t="str">
        <f>'P-VRIO'!B5</f>
        <v>Promjene u vrijednosti i obujmu imovine (šifre 91511+91512)</v>
      </c>
      <c r="C29" s="320"/>
      <c r="D29" s="320"/>
      <c r="E29" s="320"/>
      <c r="F29" s="32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4"/>
      <c r="B30" s="330" t="str">
        <f>'P-VRIO'!B22</f>
        <v>Promjene u obujmu imovine (šifre P016+P023)</v>
      </c>
      <c r="C30" s="323"/>
      <c r="D30" s="323"/>
      <c r="E30" s="323"/>
      <c r="F30" s="32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4"/>
      <c r="B31" s="330" t="str">
        <f>'P-VRIO'!B38</f>
        <v>Promjene u vrijednosti (revalorizacija) i obujmu obveza (šifre 91521+91522)</v>
      </c>
      <c r="C31" s="323"/>
      <c r="D31" s="323"/>
      <c r="E31" s="323"/>
      <c r="F31" s="32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5"/>
      <c r="B32" s="331" t="str">
        <f>'P-VRIO'!B44</f>
        <v>Promjene u obujmu obveza (šifre P035 do P038)</v>
      </c>
      <c r="C32" s="326"/>
      <c r="D32" s="326"/>
      <c r="E32" s="326"/>
      <c r="F32" s="32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3" t="s">
        <v>37</v>
      </c>
      <c r="B33" s="319" t="str">
        <f>OBVEZE!B5</f>
        <v>Stanje obveza 1. siječnja (=stanju obveza iz Izvještaja o obvezama na 31. prosinca prethodne godine)</v>
      </c>
      <c r="C33" s="320"/>
      <c r="D33" s="320"/>
      <c r="E33" s="320"/>
      <c r="F33" s="321"/>
      <c r="G33" s="82" t="str">
        <f>OBVEZE!C5</f>
        <v>V001</v>
      </c>
      <c r="H33" s="105" t="s">
        <v>46</v>
      </c>
      <c r="I33" s="106">
        <f>OBVEZE!D5</f>
        <v>374731.57</v>
      </c>
      <c r="J33" s="4"/>
      <c r="K33" s="4"/>
      <c r="L33" s="4"/>
      <c r="M33" s="4"/>
      <c r="N33" s="4"/>
      <c r="O33" s="4"/>
      <c r="P33" s="4"/>
      <c r="Q33" s="4"/>
      <c r="R33" s="4"/>
      <c r="S33" s="4"/>
      <c r="T33" s="4"/>
      <c r="U33" s="4"/>
      <c r="V33" s="4"/>
      <c r="W33" s="4"/>
      <c r="X33" s="4"/>
    </row>
    <row r="34" spans="1:24" ht="12.75" customHeight="1" x14ac:dyDescent="0.2">
      <c r="A34" s="314"/>
      <c r="B34" s="322" t="str">
        <f>OBVEZE!B42</f>
        <v>Stanje obveza na kraju izvještajnog razdoblja (šifre V001+V002-V004) i (šifre V007+V009)</v>
      </c>
      <c r="C34" s="323"/>
      <c r="D34" s="323"/>
      <c r="E34" s="323"/>
      <c r="F34" s="324"/>
      <c r="G34" s="83" t="str">
        <f>OBVEZE!C42</f>
        <v>V006</v>
      </c>
      <c r="H34" s="99" t="s">
        <v>46</v>
      </c>
      <c r="I34" s="100">
        <f>OBVEZE!D42</f>
        <v>358119.83999999939</v>
      </c>
      <c r="J34" s="4"/>
      <c r="K34" s="4"/>
      <c r="L34" s="4"/>
      <c r="M34" s="4"/>
      <c r="N34" s="4"/>
      <c r="O34" s="4"/>
      <c r="P34" s="4"/>
      <c r="Q34" s="4"/>
      <c r="R34" s="4"/>
      <c r="S34" s="4"/>
      <c r="T34" s="4"/>
      <c r="U34" s="4"/>
      <c r="V34" s="4"/>
      <c r="W34" s="4"/>
      <c r="X34" s="4"/>
    </row>
    <row r="35" spans="1:24" ht="12.75" customHeight="1" x14ac:dyDescent="0.2">
      <c r="A35" s="314"/>
      <c r="B35" s="322" t="str">
        <f>OBVEZE!B43</f>
        <v>Stanje dospjelih obveza na kraju izvještajnog razdoblja (šifre V008+D23+D24 + 'D dio 25,26')</v>
      </c>
      <c r="C35" s="323"/>
      <c r="D35" s="323"/>
      <c r="E35" s="323"/>
      <c r="F35" s="324"/>
      <c r="G35" s="83" t="str">
        <f>OBVEZE!C43</f>
        <v>V007</v>
      </c>
      <c r="H35" s="99" t="s">
        <v>46</v>
      </c>
      <c r="I35" s="100">
        <f>OBVEZE!D43</f>
        <v>14188.63</v>
      </c>
      <c r="J35" s="4"/>
      <c r="K35" s="4"/>
      <c r="L35" s="4"/>
      <c r="M35" s="4"/>
      <c r="N35" s="4"/>
      <c r="O35" s="4"/>
      <c r="P35" s="4"/>
      <c r="Q35" s="4"/>
      <c r="R35" s="4"/>
      <c r="S35" s="4"/>
      <c r="T35" s="4"/>
      <c r="U35" s="4"/>
      <c r="V35" s="4"/>
      <c r="W35" s="4"/>
      <c r="X35" s="4"/>
    </row>
    <row r="36" spans="1:24" ht="12.75" customHeight="1" x14ac:dyDescent="0.2">
      <c r="A36" s="315"/>
      <c r="B36" s="325" t="str">
        <f>OBVEZE!B101</f>
        <v>Stanje nedospjelih obveza na kraju izvještajnog razdoblja (šifre V010 + ND23 + ND24 + 'ND dio 25,26')</v>
      </c>
      <c r="C36" s="326"/>
      <c r="D36" s="326"/>
      <c r="E36" s="326"/>
      <c r="F36" s="327"/>
      <c r="G36" s="84" t="str">
        <f>OBVEZE!C101</f>
        <v>V009</v>
      </c>
      <c r="H36" s="103" t="s">
        <v>46</v>
      </c>
      <c r="I36" s="104">
        <f>OBVEZE!D101</f>
        <v>343931.21</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328" t="s">
        <v>47</v>
      </c>
      <c r="I39" s="32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445" zoomScaleNormal="100" workbookViewId="0">
      <selection activeCell="E294" sqref="E294"/>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2994484.99</v>
      </c>
      <c r="E6" s="231">
        <f>E7+E44+E50+E82+E106+E124+E133+E139</f>
        <v>3412969.03</v>
      </c>
      <c r="F6" s="232">
        <f t="shared" ref="F6:F131" si="0">IF(D6&lt;&gt;0,IF(E6/D6&gt;=100,"&gt;&gt;100",E6/D6*100),"-")</f>
        <v>113.97515904729913</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0</v>
      </c>
      <c r="F82" s="232" t="str">
        <f t="shared" si="0"/>
        <v>-</v>
      </c>
    </row>
    <row r="83" spans="1:6" ht="12.75" customHeight="1" x14ac:dyDescent="0.2">
      <c r="A83" s="230">
        <v>641</v>
      </c>
      <c r="B83" s="192" t="s">
        <v>212</v>
      </c>
      <c r="C83" s="34" t="s">
        <v>213</v>
      </c>
      <c r="D83" s="231">
        <f t="shared" ref="D83:E83" si="20">SUM(D84:D90)</f>
        <v>0</v>
      </c>
      <c r="E83" s="231">
        <f t="shared" si="20"/>
        <v>0</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0</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0</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2678.93</v>
      </c>
      <c r="F124" s="232" t="str">
        <f t="shared" si="0"/>
        <v>-</v>
      </c>
    </row>
    <row r="125" spans="1:6" ht="12.75" customHeight="1" x14ac:dyDescent="0.2">
      <c r="A125" s="230">
        <v>661</v>
      </c>
      <c r="B125" s="45" t="s">
        <v>296</v>
      </c>
      <c r="C125" s="34" t="s">
        <v>297</v>
      </c>
      <c r="D125" s="231">
        <f t="shared" ref="D125:E125" si="28">SUM(D126:D127)</f>
        <v>0</v>
      </c>
      <c r="E125" s="231">
        <f t="shared" si="28"/>
        <v>2678.93</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v>2678.93</v>
      </c>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2994484.99</v>
      </c>
      <c r="E133" s="231">
        <f t="shared" si="30"/>
        <v>3410290.0999999996</v>
      </c>
      <c r="F133" s="232">
        <f t="shared" ref="F133:F223" si="31">IF(D133&lt;&gt;0,IF(E133/D133&gt;=100,"&gt;&gt;100",E133/D133*100),"-")</f>
        <v>113.88569691912195</v>
      </c>
    </row>
    <row r="134" spans="1:6" ht="24" x14ac:dyDescent="0.2">
      <c r="A134" s="230">
        <v>671</v>
      </c>
      <c r="B134" s="234" t="s">
        <v>314</v>
      </c>
      <c r="C134" s="34" t="s">
        <v>315</v>
      </c>
      <c r="D134" s="231">
        <f t="shared" ref="D134:E134" si="32">SUM(D135:D137)</f>
        <v>2994484.99</v>
      </c>
      <c r="E134" s="231">
        <f t="shared" si="32"/>
        <v>3410290.0999999996</v>
      </c>
      <c r="F134" s="232">
        <f t="shared" si="31"/>
        <v>113.88569691912195</v>
      </c>
    </row>
    <row r="135" spans="1:6" ht="12.75" customHeight="1" x14ac:dyDescent="0.2">
      <c r="A135" s="230">
        <v>6711</v>
      </c>
      <c r="B135" s="192" t="s">
        <v>316</v>
      </c>
      <c r="C135" s="34" t="s">
        <v>317</v>
      </c>
      <c r="D135" s="233">
        <v>2989658</v>
      </c>
      <c r="E135" s="233">
        <v>3332589.59</v>
      </c>
      <c r="F135" s="232">
        <f t="shared" si="31"/>
        <v>111.47059596783311</v>
      </c>
    </row>
    <row r="136" spans="1:6" ht="24" x14ac:dyDescent="0.2">
      <c r="A136" s="230">
        <v>6712</v>
      </c>
      <c r="B136" s="234" t="s">
        <v>318</v>
      </c>
      <c r="C136" s="34" t="s">
        <v>319</v>
      </c>
      <c r="D136" s="233">
        <v>4826.99</v>
      </c>
      <c r="E136" s="233">
        <v>77700.509999999995</v>
      </c>
      <c r="F136" s="232">
        <f t="shared" si="31"/>
        <v>1609.7093633920931</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2955693.3999999994</v>
      </c>
      <c r="E151" s="231">
        <f t="shared" si="35"/>
        <v>3308913.6</v>
      </c>
      <c r="F151" s="232">
        <f t="shared" si="31"/>
        <v>111.95050203786363</v>
      </c>
    </row>
    <row r="152" spans="1:6" ht="12.75" customHeight="1" x14ac:dyDescent="0.2">
      <c r="A152" s="230">
        <v>31</v>
      </c>
      <c r="B152" s="192" t="s">
        <v>349</v>
      </c>
      <c r="C152" s="34" t="s">
        <v>350</v>
      </c>
      <c r="D152" s="231">
        <f t="shared" ref="D152:E152" si="36">D153+D158+D159</f>
        <v>2401444.65</v>
      </c>
      <c r="E152" s="231">
        <f t="shared" si="36"/>
        <v>2674596.5900000003</v>
      </c>
      <c r="F152" s="232">
        <f t="shared" si="31"/>
        <v>111.37448410480751</v>
      </c>
    </row>
    <row r="153" spans="1:6" ht="12.75" customHeight="1" x14ac:dyDescent="0.2">
      <c r="A153" s="230">
        <v>311</v>
      </c>
      <c r="B153" s="192" t="s">
        <v>351</v>
      </c>
      <c r="C153" s="34" t="s">
        <v>352</v>
      </c>
      <c r="D153" s="231">
        <f t="shared" ref="D153:E153" si="37">SUM(D154:D157)</f>
        <v>1816224.78</v>
      </c>
      <c r="E153" s="231">
        <f t="shared" si="37"/>
        <v>1998048.52</v>
      </c>
      <c r="F153" s="232">
        <f t="shared" si="31"/>
        <v>110.01108133763047</v>
      </c>
    </row>
    <row r="154" spans="1:6" ht="12.75" customHeight="1" x14ac:dyDescent="0.2">
      <c r="A154" s="230">
        <v>3111</v>
      </c>
      <c r="B154" s="192" t="s">
        <v>353</v>
      </c>
      <c r="C154" s="34" t="s">
        <v>354</v>
      </c>
      <c r="D154" s="233">
        <v>1731431.61</v>
      </c>
      <c r="E154" s="233">
        <v>1886610.92</v>
      </c>
      <c r="F154" s="232">
        <f t="shared" si="31"/>
        <v>108.96248567392158</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77965.53</v>
      </c>
      <c r="E156" s="233">
        <v>104711.01</v>
      </c>
      <c r="F156" s="232">
        <f t="shared" si="31"/>
        <v>134.30423675693604</v>
      </c>
    </row>
    <row r="157" spans="1:6" ht="12.75" customHeight="1" x14ac:dyDescent="0.2">
      <c r="A157" s="230">
        <v>3114</v>
      </c>
      <c r="B157" s="192" t="s">
        <v>359</v>
      </c>
      <c r="C157" s="34" t="s">
        <v>360</v>
      </c>
      <c r="D157" s="233">
        <v>6827.64</v>
      </c>
      <c r="E157" s="233">
        <v>6726.59</v>
      </c>
      <c r="F157" s="232">
        <f t="shared" si="31"/>
        <v>98.51998640818789</v>
      </c>
    </row>
    <row r="158" spans="1:6" ht="12.75" customHeight="1" x14ac:dyDescent="0.2">
      <c r="A158" s="230">
        <v>312</v>
      </c>
      <c r="B158" s="192" t="s">
        <v>361</v>
      </c>
      <c r="C158" s="34" t="s">
        <v>362</v>
      </c>
      <c r="D158" s="233">
        <v>86318.93</v>
      </c>
      <c r="E158" s="233">
        <v>127414.72</v>
      </c>
      <c r="F158" s="232">
        <f t="shared" si="31"/>
        <v>147.6092439978114</v>
      </c>
    </row>
    <row r="159" spans="1:6" ht="12.75" customHeight="1" x14ac:dyDescent="0.2">
      <c r="A159" s="230">
        <v>313</v>
      </c>
      <c r="B159" s="192" t="s">
        <v>363</v>
      </c>
      <c r="C159" s="34" t="s">
        <v>364</v>
      </c>
      <c r="D159" s="231">
        <f t="shared" ref="D159:E159" si="38">SUM(D160:D162)</f>
        <v>498900.93999999994</v>
      </c>
      <c r="E159" s="231">
        <f t="shared" si="38"/>
        <v>549133.35</v>
      </c>
      <c r="F159" s="232">
        <f t="shared" si="31"/>
        <v>110.06861402185373</v>
      </c>
    </row>
    <row r="160" spans="1:6" ht="12.75" customHeight="1" x14ac:dyDescent="0.2">
      <c r="A160" s="230">
        <v>3131</v>
      </c>
      <c r="B160" s="192" t="s">
        <v>142</v>
      </c>
      <c r="C160" s="34" t="s">
        <v>365</v>
      </c>
      <c r="D160" s="233">
        <v>199223.84</v>
      </c>
      <c r="E160" s="233">
        <v>219417.52</v>
      </c>
      <c r="F160" s="232">
        <f t="shared" si="31"/>
        <v>110.13617647365896</v>
      </c>
    </row>
    <row r="161" spans="1:6" ht="12.75" customHeight="1" x14ac:dyDescent="0.2">
      <c r="A161" s="230">
        <v>3132</v>
      </c>
      <c r="B161" s="192" t="s">
        <v>366</v>
      </c>
      <c r="C161" s="34" t="s">
        <v>367</v>
      </c>
      <c r="D161" s="233">
        <v>299677.09999999998</v>
      </c>
      <c r="E161" s="233">
        <v>329715.83</v>
      </c>
      <c r="F161" s="232">
        <f t="shared" si="31"/>
        <v>110.02369884118608</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553596.19999999995</v>
      </c>
      <c r="E163" s="231">
        <f t="shared" si="39"/>
        <v>633641.46</v>
      </c>
      <c r="F163" s="232">
        <f t="shared" si="31"/>
        <v>114.45914187994788</v>
      </c>
    </row>
    <row r="164" spans="1:6" ht="12.75" customHeight="1" x14ac:dyDescent="0.2">
      <c r="A164" s="230">
        <v>321</v>
      </c>
      <c r="B164" s="192" t="s">
        <v>372</v>
      </c>
      <c r="C164" s="34" t="s">
        <v>373</v>
      </c>
      <c r="D164" s="231">
        <f t="shared" ref="D164:E164" si="40">SUM(D165:D168)</f>
        <v>78376.849999999991</v>
      </c>
      <c r="E164" s="231">
        <f t="shared" si="40"/>
        <v>79181.77</v>
      </c>
      <c r="F164" s="232">
        <f t="shared" si="31"/>
        <v>101.02698692279672</v>
      </c>
    </row>
    <row r="165" spans="1:6" ht="12.75" customHeight="1" x14ac:dyDescent="0.2">
      <c r="A165" s="230">
        <v>3211</v>
      </c>
      <c r="B165" s="192" t="s">
        <v>374</v>
      </c>
      <c r="C165" s="34" t="s">
        <v>375</v>
      </c>
      <c r="D165" s="233">
        <v>821.55</v>
      </c>
      <c r="E165" s="233">
        <v>684.81</v>
      </c>
      <c r="F165" s="232">
        <f t="shared" si="31"/>
        <v>83.355851743655279</v>
      </c>
    </row>
    <row r="166" spans="1:6" ht="12.75" customHeight="1" x14ac:dyDescent="0.2">
      <c r="A166" s="230">
        <v>3212</v>
      </c>
      <c r="B166" s="192" t="s">
        <v>376</v>
      </c>
      <c r="C166" s="34" t="s">
        <v>377</v>
      </c>
      <c r="D166" s="233">
        <v>76676.009999999995</v>
      </c>
      <c r="E166" s="233">
        <v>77585.13</v>
      </c>
      <c r="F166" s="232">
        <f t="shared" si="31"/>
        <v>101.18566419927173</v>
      </c>
    </row>
    <row r="167" spans="1:6" ht="12.75" customHeight="1" x14ac:dyDescent="0.2">
      <c r="A167" s="230">
        <v>3213</v>
      </c>
      <c r="B167" s="192" t="s">
        <v>378</v>
      </c>
      <c r="C167" s="34" t="s">
        <v>379</v>
      </c>
      <c r="D167" s="233">
        <v>879.29</v>
      </c>
      <c r="E167" s="233">
        <v>911.83</v>
      </c>
      <c r="F167" s="232">
        <f t="shared" si="31"/>
        <v>103.70071307532214</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308447.87</v>
      </c>
      <c r="E169" s="231">
        <f t="shared" si="41"/>
        <v>346853.3</v>
      </c>
      <c r="F169" s="232">
        <f t="shared" si="31"/>
        <v>112.45118988826215</v>
      </c>
    </row>
    <row r="170" spans="1:6" ht="12.75" customHeight="1" x14ac:dyDescent="0.2">
      <c r="A170" s="230">
        <v>3221</v>
      </c>
      <c r="B170" s="192" t="s">
        <v>384</v>
      </c>
      <c r="C170" s="34" t="s">
        <v>385</v>
      </c>
      <c r="D170" s="233">
        <v>23173.17</v>
      </c>
      <c r="E170" s="233">
        <v>30996.85</v>
      </c>
      <c r="F170" s="232">
        <f t="shared" si="31"/>
        <v>133.76180298163783</v>
      </c>
    </row>
    <row r="171" spans="1:6" ht="12.75" customHeight="1" x14ac:dyDescent="0.2">
      <c r="A171" s="230">
        <v>3222</v>
      </c>
      <c r="B171" s="192" t="s">
        <v>386</v>
      </c>
      <c r="C171" s="34" t="s">
        <v>387</v>
      </c>
      <c r="D171" s="233">
        <v>171529.1</v>
      </c>
      <c r="E171" s="233">
        <v>203745.12</v>
      </c>
      <c r="F171" s="232">
        <f t="shared" si="31"/>
        <v>118.78166445227076</v>
      </c>
    </row>
    <row r="172" spans="1:6" ht="12.75" customHeight="1" x14ac:dyDescent="0.2">
      <c r="A172" s="230">
        <v>3223</v>
      </c>
      <c r="B172" s="192" t="s">
        <v>388</v>
      </c>
      <c r="C172" s="34" t="s">
        <v>389</v>
      </c>
      <c r="D172" s="233">
        <v>103379.47</v>
      </c>
      <c r="E172" s="233">
        <v>77500.61</v>
      </c>
      <c r="F172" s="232">
        <f t="shared" si="31"/>
        <v>74.967118713222263</v>
      </c>
    </row>
    <row r="173" spans="1:6" ht="12.75" customHeight="1" x14ac:dyDescent="0.2">
      <c r="A173" s="230">
        <v>3224</v>
      </c>
      <c r="B173" s="192" t="s">
        <v>390</v>
      </c>
      <c r="C173" s="34" t="s">
        <v>391</v>
      </c>
      <c r="D173" s="233">
        <v>4386.09</v>
      </c>
      <c r="E173" s="233">
        <v>28500.42</v>
      </c>
      <c r="F173" s="232">
        <f t="shared" si="31"/>
        <v>649.79104395942625</v>
      </c>
    </row>
    <row r="174" spans="1:6" ht="12.75" customHeight="1" x14ac:dyDescent="0.2">
      <c r="A174" s="230">
        <v>3225</v>
      </c>
      <c r="B174" s="192" t="s">
        <v>392</v>
      </c>
      <c r="C174" s="34" t="s">
        <v>393</v>
      </c>
      <c r="D174" s="233">
        <v>2314.9299999999998</v>
      </c>
      <c r="E174" s="233">
        <v>4890.6400000000003</v>
      </c>
      <c r="F174" s="232">
        <f t="shared" si="31"/>
        <v>211.2651354468602</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3665.11</v>
      </c>
      <c r="E176" s="233">
        <v>1219.6600000000001</v>
      </c>
      <c r="F176" s="232">
        <f t="shared" si="31"/>
        <v>33.277582391797246</v>
      </c>
    </row>
    <row r="177" spans="1:6" ht="12.75" customHeight="1" x14ac:dyDescent="0.2">
      <c r="A177" s="230">
        <v>323</v>
      </c>
      <c r="B177" s="192" t="s">
        <v>398</v>
      </c>
      <c r="C177" s="34" t="s">
        <v>399</v>
      </c>
      <c r="D177" s="231">
        <f t="shared" ref="D177:E177" si="42">SUM(D178:D186)</f>
        <v>161973.43</v>
      </c>
      <c r="E177" s="231">
        <f t="shared" si="42"/>
        <v>197149.44</v>
      </c>
      <c r="F177" s="232">
        <f t="shared" si="31"/>
        <v>121.71714830018728</v>
      </c>
    </row>
    <row r="178" spans="1:6" ht="12.75" customHeight="1" x14ac:dyDescent="0.2">
      <c r="A178" s="230">
        <v>3231</v>
      </c>
      <c r="B178" s="192" t="s">
        <v>400</v>
      </c>
      <c r="C178" s="34" t="s">
        <v>401</v>
      </c>
      <c r="D178" s="233">
        <v>7252.87</v>
      </c>
      <c r="E178" s="233">
        <v>7707.26</v>
      </c>
      <c r="F178" s="232">
        <f t="shared" si="31"/>
        <v>106.26496821258344</v>
      </c>
    </row>
    <row r="179" spans="1:6" ht="12.75" customHeight="1" x14ac:dyDescent="0.2">
      <c r="A179" s="230">
        <v>3232</v>
      </c>
      <c r="B179" s="192" t="s">
        <v>402</v>
      </c>
      <c r="C179" s="34" t="s">
        <v>403</v>
      </c>
      <c r="D179" s="233">
        <v>15583.7</v>
      </c>
      <c r="E179" s="233">
        <v>21265.46</v>
      </c>
      <c r="F179" s="232">
        <f t="shared" si="31"/>
        <v>136.45963410486596</v>
      </c>
    </row>
    <row r="180" spans="1:6" ht="12.75" customHeight="1" x14ac:dyDescent="0.2">
      <c r="A180" s="230">
        <v>3233</v>
      </c>
      <c r="B180" s="192" t="s">
        <v>404</v>
      </c>
      <c r="C180" s="34" t="s">
        <v>405</v>
      </c>
      <c r="D180" s="233">
        <v>5446.61</v>
      </c>
      <c r="E180" s="233">
        <v>4553.76</v>
      </c>
      <c r="F180" s="232">
        <f t="shared" si="31"/>
        <v>83.607234591791965</v>
      </c>
    </row>
    <row r="181" spans="1:6" ht="12.75" customHeight="1" x14ac:dyDescent="0.2">
      <c r="A181" s="230">
        <v>3234</v>
      </c>
      <c r="B181" s="192" t="s">
        <v>406</v>
      </c>
      <c r="C181" s="34" t="s">
        <v>407</v>
      </c>
      <c r="D181" s="233">
        <v>40607.82</v>
      </c>
      <c r="E181" s="233">
        <v>44399.89</v>
      </c>
      <c r="F181" s="232">
        <f t="shared" si="31"/>
        <v>109.33827523861169</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5386.21</v>
      </c>
      <c r="E183" s="233">
        <v>10410.34</v>
      </c>
      <c r="F183" s="232">
        <f t="shared" si="31"/>
        <v>193.27764791940899</v>
      </c>
    </row>
    <row r="184" spans="1:6" ht="12.75" customHeight="1" x14ac:dyDescent="0.2">
      <c r="A184" s="230">
        <v>3237</v>
      </c>
      <c r="B184" s="192" t="s">
        <v>412</v>
      </c>
      <c r="C184" s="34" t="s">
        <v>413</v>
      </c>
      <c r="D184" s="233">
        <v>34511.410000000003</v>
      </c>
      <c r="E184" s="233">
        <v>49820.63</v>
      </c>
      <c r="F184" s="232">
        <f t="shared" si="31"/>
        <v>144.35987981945681</v>
      </c>
    </row>
    <row r="185" spans="1:6" ht="12.75" customHeight="1" x14ac:dyDescent="0.2">
      <c r="A185" s="230">
        <v>3238</v>
      </c>
      <c r="B185" s="192" t="s">
        <v>414</v>
      </c>
      <c r="C185" s="34" t="s">
        <v>415</v>
      </c>
      <c r="D185" s="233">
        <v>0</v>
      </c>
      <c r="E185" s="233">
        <v>82.54</v>
      </c>
      <c r="F185" s="232" t="str">
        <f t="shared" si="31"/>
        <v>-</v>
      </c>
    </row>
    <row r="186" spans="1:6" ht="12.75" customHeight="1" x14ac:dyDescent="0.2">
      <c r="A186" s="230">
        <v>3239</v>
      </c>
      <c r="B186" s="192" t="s">
        <v>416</v>
      </c>
      <c r="C186" s="34" t="s">
        <v>417</v>
      </c>
      <c r="D186" s="233">
        <v>53184.81</v>
      </c>
      <c r="E186" s="233">
        <v>58909.56</v>
      </c>
      <c r="F186" s="232">
        <f t="shared" si="31"/>
        <v>110.76388164214556</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4798.05</v>
      </c>
      <c r="E188" s="231">
        <f t="shared" si="43"/>
        <v>10456.950000000001</v>
      </c>
      <c r="F188" s="232">
        <f t="shared" si="31"/>
        <v>217.94166380091914</v>
      </c>
    </row>
    <row r="189" spans="1:6" ht="12.75" customHeight="1" x14ac:dyDescent="0.2">
      <c r="A189" s="230">
        <v>3291</v>
      </c>
      <c r="B189" s="234" t="s">
        <v>422</v>
      </c>
      <c r="C189" s="34" t="s">
        <v>423</v>
      </c>
      <c r="D189" s="233">
        <v>2736.4</v>
      </c>
      <c r="E189" s="233">
        <v>5407.78</v>
      </c>
      <c r="F189" s="232">
        <f t="shared" si="31"/>
        <v>197.6238853968718</v>
      </c>
    </row>
    <row r="190" spans="1:6" ht="12.75" customHeight="1" x14ac:dyDescent="0.2">
      <c r="A190" s="230">
        <v>3292</v>
      </c>
      <c r="B190" s="192" t="s">
        <v>424</v>
      </c>
      <c r="C190" s="34" t="s">
        <v>425</v>
      </c>
      <c r="D190" s="233">
        <v>1171.73</v>
      </c>
      <c r="E190" s="233">
        <v>1717.06</v>
      </c>
      <c r="F190" s="232">
        <f t="shared" si="31"/>
        <v>146.54058528841969</v>
      </c>
    </row>
    <row r="191" spans="1:6" ht="12.75" customHeight="1" x14ac:dyDescent="0.2">
      <c r="A191" s="230">
        <v>3293</v>
      </c>
      <c r="B191" s="192" t="s">
        <v>426</v>
      </c>
      <c r="C191" s="34" t="s">
        <v>427</v>
      </c>
      <c r="D191" s="233">
        <v>46.07</v>
      </c>
      <c r="E191" s="233">
        <v>291.64999999999998</v>
      </c>
      <c r="F191" s="232">
        <f t="shared" si="31"/>
        <v>633.05838940742342</v>
      </c>
    </row>
    <row r="192" spans="1:6" ht="12.75" customHeight="1" x14ac:dyDescent="0.2">
      <c r="A192" s="230">
        <v>3294</v>
      </c>
      <c r="B192" s="192" t="s">
        <v>428</v>
      </c>
      <c r="C192" s="34" t="s">
        <v>429</v>
      </c>
      <c r="D192" s="233">
        <v>0</v>
      </c>
      <c r="E192" s="233"/>
      <c r="F192" s="232" t="str">
        <f t="shared" si="31"/>
        <v>-</v>
      </c>
    </row>
    <row r="193" spans="1:6" ht="12.75" customHeight="1" x14ac:dyDescent="0.2">
      <c r="A193" s="230">
        <v>3295</v>
      </c>
      <c r="B193" s="192" t="s">
        <v>430</v>
      </c>
      <c r="C193" s="34" t="s">
        <v>431</v>
      </c>
      <c r="D193" s="233">
        <v>0</v>
      </c>
      <c r="E193" s="233">
        <v>1655.33</v>
      </c>
      <c r="F193" s="232" t="str">
        <f t="shared" si="31"/>
        <v>-</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843.85</v>
      </c>
      <c r="E195" s="233">
        <v>1385.13</v>
      </c>
      <c r="F195" s="232">
        <f t="shared" si="31"/>
        <v>164.14410143982937</v>
      </c>
    </row>
    <row r="196" spans="1:6" ht="12.75" customHeight="1" x14ac:dyDescent="0.2">
      <c r="A196" s="230">
        <v>34</v>
      </c>
      <c r="B196" s="234" t="s">
        <v>436</v>
      </c>
      <c r="C196" s="34" t="s">
        <v>437</v>
      </c>
      <c r="D196" s="231">
        <f t="shared" ref="D196:E196" si="44">D197+D202+D210</f>
        <v>652.54999999999995</v>
      </c>
      <c r="E196" s="231">
        <f t="shared" si="44"/>
        <v>675.55</v>
      </c>
      <c r="F196" s="232">
        <f t="shared" si="31"/>
        <v>103.52463412765304</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652.54999999999995</v>
      </c>
      <c r="E210" s="231">
        <f t="shared" si="47"/>
        <v>675.55</v>
      </c>
      <c r="F210" s="232">
        <f t="shared" si="31"/>
        <v>103.52463412765304</v>
      </c>
    </row>
    <row r="211" spans="1:6" ht="12.75" customHeight="1" x14ac:dyDescent="0.2">
      <c r="A211" s="230">
        <v>3431</v>
      </c>
      <c r="B211" s="234" t="s">
        <v>466</v>
      </c>
      <c r="C211" s="34" t="s">
        <v>467</v>
      </c>
      <c r="D211" s="233">
        <v>652.54999999999995</v>
      </c>
      <c r="E211" s="233">
        <v>675.55</v>
      </c>
      <c r="F211" s="232">
        <f t="shared" si="31"/>
        <v>103.52463412765304</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2955693.3999999994</v>
      </c>
      <c r="E289" s="231">
        <f t="shared" si="79"/>
        <v>3308913.6</v>
      </c>
      <c r="F289" s="232">
        <f t="shared" si="76"/>
        <v>111.95050203786363</v>
      </c>
    </row>
    <row r="290" spans="1:6" ht="12.75" customHeight="1" x14ac:dyDescent="0.2">
      <c r="A290" s="230" t="s">
        <v>609</v>
      </c>
      <c r="B290" s="192" t="s">
        <v>620</v>
      </c>
      <c r="C290" s="34" t="s">
        <v>621</v>
      </c>
      <c r="D290" s="231">
        <f>IF(D6&gt;=D289,D6-D289,0)</f>
        <v>38791.590000000782</v>
      </c>
      <c r="E290" s="231">
        <f>IF(E6&gt;=E289,E6-E289,0)</f>
        <v>104055.4299999997</v>
      </c>
      <c r="F290" s="232">
        <f t="shared" si="76"/>
        <v>268.2422401350334</v>
      </c>
    </row>
    <row r="291" spans="1:6" ht="12.75" customHeight="1" x14ac:dyDescent="0.2">
      <c r="A291" s="230" t="s">
        <v>609</v>
      </c>
      <c r="B291" s="192" t="s">
        <v>622</v>
      </c>
      <c r="C291" s="34" t="s">
        <v>623</v>
      </c>
      <c r="D291" s="231">
        <f>IF(D289&gt;=D6,D289-D6,0)</f>
        <v>0</v>
      </c>
      <c r="E291" s="231">
        <f>IF(E289&gt;=E6,E289-E6,0)</f>
        <v>0</v>
      </c>
      <c r="F291" s="232" t="str">
        <f t="shared" si="76"/>
        <v>-</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69266.27</v>
      </c>
      <c r="E293" s="233">
        <v>36185.370000000003</v>
      </c>
      <c r="F293" s="232">
        <f t="shared" si="76"/>
        <v>52.240968078691118</v>
      </c>
    </row>
    <row r="294" spans="1:6" ht="12.75" customHeight="1" x14ac:dyDescent="0.2">
      <c r="A294" s="230">
        <v>96</v>
      </c>
      <c r="B294" s="192" t="s">
        <v>628</v>
      </c>
      <c r="C294" s="34" t="s">
        <v>629</v>
      </c>
      <c r="D294" s="233">
        <v>0</v>
      </c>
      <c r="E294" s="233"/>
      <c r="F294" s="232" t="str">
        <f t="shared" si="76"/>
        <v>-</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4827</v>
      </c>
      <c r="E350" s="231">
        <f t="shared" si="95"/>
        <v>77275.37999999999</v>
      </c>
      <c r="F350" s="232">
        <f t="shared" si="81"/>
        <v>1600.8986948415163</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4827</v>
      </c>
      <c r="E363" s="231">
        <f t="shared" si="99"/>
        <v>1555.0100000000002</v>
      </c>
      <c r="F363" s="232">
        <f t="shared" si="81"/>
        <v>32.214833229749331</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4827</v>
      </c>
      <c r="E369" s="231">
        <f t="shared" si="101"/>
        <v>1555.0100000000002</v>
      </c>
      <c r="F369" s="232">
        <f t="shared" si="81"/>
        <v>32.214833229749331</v>
      </c>
    </row>
    <row r="370" spans="1:6" ht="12.75" customHeight="1" x14ac:dyDescent="0.2">
      <c r="A370" s="230">
        <v>4221</v>
      </c>
      <c r="B370" s="192" t="s">
        <v>675</v>
      </c>
      <c r="C370" s="34" t="s">
        <v>767</v>
      </c>
      <c r="D370" s="233">
        <v>0</v>
      </c>
      <c r="E370" s="233">
        <v>497.55</v>
      </c>
      <c r="F370" s="232" t="str">
        <f t="shared" si="81"/>
        <v>-</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3277.86</v>
      </c>
      <c r="E372" s="233">
        <v>632.33000000000004</v>
      </c>
      <c r="F372" s="232">
        <f t="shared" si="81"/>
        <v>19.290939820492639</v>
      </c>
    </row>
    <row r="373" spans="1:6" ht="12.75" customHeight="1" x14ac:dyDescent="0.2">
      <c r="A373" s="230">
        <v>4224</v>
      </c>
      <c r="B373" s="192" t="s">
        <v>681</v>
      </c>
      <c r="C373" s="34" t="s">
        <v>771</v>
      </c>
      <c r="D373" s="233">
        <v>744.44</v>
      </c>
      <c r="E373" s="233"/>
      <c r="F373" s="232">
        <f t="shared" si="81"/>
        <v>0</v>
      </c>
    </row>
    <row r="374" spans="1:6" ht="12.75" customHeight="1" x14ac:dyDescent="0.2">
      <c r="A374" s="230">
        <v>4225</v>
      </c>
      <c r="B374" s="192" t="s">
        <v>683</v>
      </c>
      <c r="C374" s="34" t="s">
        <v>772</v>
      </c>
      <c r="D374" s="233">
        <v>804.7</v>
      </c>
      <c r="E374" s="233">
        <v>425.13</v>
      </c>
      <c r="F374" s="232">
        <f t="shared" si="81"/>
        <v>52.830868646700637</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75720.37</v>
      </c>
      <c r="F402" s="232" t="str">
        <f t="shared" si="81"/>
        <v>-</v>
      </c>
    </row>
    <row r="403" spans="1:6" ht="12.75" customHeight="1" x14ac:dyDescent="0.2">
      <c r="A403" s="230">
        <v>451</v>
      </c>
      <c r="B403" s="192" t="s">
        <v>812</v>
      </c>
      <c r="C403" s="34" t="s">
        <v>813</v>
      </c>
      <c r="D403" s="233">
        <v>0</v>
      </c>
      <c r="E403" s="233">
        <v>75720.37</v>
      </c>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4827</v>
      </c>
      <c r="E408" s="231">
        <f t="shared" si="111"/>
        <v>77275.37999999999</v>
      </c>
      <c r="F408" s="232">
        <f t="shared" si="81"/>
        <v>1600.8986948415163</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2994484.99</v>
      </c>
      <c r="E412" s="231">
        <f>E6+E298</f>
        <v>3412969.03</v>
      </c>
      <c r="F412" s="232">
        <f t="shared" si="81"/>
        <v>113.97515904729913</v>
      </c>
    </row>
    <row r="413" spans="1:6" ht="12.75" customHeight="1" x14ac:dyDescent="0.2">
      <c r="A413" s="230" t="s">
        <v>609</v>
      </c>
      <c r="B413" s="192" t="s">
        <v>832</v>
      </c>
      <c r="C413" s="34" t="s">
        <v>833</v>
      </c>
      <c r="D413" s="231">
        <f t="shared" ref="D413:E413" si="112">D289+D350</f>
        <v>2960520.3999999994</v>
      </c>
      <c r="E413" s="231">
        <f t="shared" si="112"/>
        <v>3386188.98</v>
      </c>
      <c r="F413" s="232">
        <f t="shared" si="81"/>
        <v>114.37816743299591</v>
      </c>
    </row>
    <row r="414" spans="1:6" ht="12.75" customHeight="1" x14ac:dyDescent="0.2">
      <c r="A414" s="230" t="s">
        <v>609</v>
      </c>
      <c r="B414" s="192" t="s">
        <v>834</v>
      </c>
      <c r="C414" s="34" t="s">
        <v>835</v>
      </c>
      <c r="D414" s="231">
        <f t="shared" ref="D414:E414" si="113">IF(D412&gt;=D413,D412-D413,0)</f>
        <v>33964.590000000782</v>
      </c>
      <c r="E414" s="231">
        <f t="shared" si="113"/>
        <v>26780.049999999814</v>
      </c>
      <c r="F414" s="232">
        <f t="shared" si="81"/>
        <v>78.846969741130977</v>
      </c>
    </row>
    <row r="415" spans="1:6" ht="12.75" customHeight="1" x14ac:dyDescent="0.2">
      <c r="A415" s="230" t="s">
        <v>609</v>
      </c>
      <c r="B415" s="192" t="s">
        <v>836</v>
      </c>
      <c r="C415" s="34" t="s">
        <v>837</v>
      </c>
      <c r="D415" s="231">
        <f t="shared" ref="D415:E415" si="114">IF(D413&gt;=D412,D413-D412,0)</f>
        <v>0</v>
      </c>
      <c r="E415" s="231">
        <f t="shared" si="114"/>
        <v>0</v>
      </c>
      <c r="F415" s="232" t="str">
        <f t="shared" si="81"/>
        <v>-</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69266.27</v>
      </c>
      <c r="E417" s="231">
        <f t="shared" si="116"/>
        <v>36185.370000000003</v>
      </c>
      <c r="F417" s="232">
        <f t="shared" si="81"/>
        <v>52.240968078691118</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2994484.99</v>
      </c>
      <c r="E639" s="231">
        <f t="shared" si="180"/>
        <v>3412969.03</v>
      </c>
      <c r="F639" s="232">
        <f t="shared" si="119"/>
        <v>113.97515904729913</v>
      </c>
    </row>
    <row r="640" spans="1:6" ht="12.75" customHeight="1" x14ac:dyDescent="0.2">
      <c r="A640" s="230" t="s">
        <v>609</v>
      </c>
      <c r="B640" s="192" t="s">
        <v>1278</v>
      </c>
      <c r="C640" s="34" t="s">
        <v>1279</v>
      </c>
      <c r="D640" s="231">
        <f t="shared" ref="D640:E640" si="181">D413+D528</f>
        <v>2960520.3999999994</v>
      </c>
      <c r="E640" s="231">
        <f t="shared" si="181"/>
        <v>3386188.98</v>
      </c>
      <c r="F640" s="232">
        <f t="shared" si="119"/>
        <v>114.37816743299591</v>
      </c>
    </row>
    <row r="641" spans="1:6" ht="12.75" customHeight="1" x14ac:dyDescent="0.2">
      <c r="A641" s="230" t="s">
        <v>609</v>
      </c>
      <c r="B641" s="192" t="s">
        <v>1280</v>
      </c>
      <c r="C641" s="34" t="s">
        <v>1281</v>
      </c>
      <c r="D641" s="231">
        <f t="shared" ref="D641:E641" si="182">IF(D639&gt;=D640,D639-D640,0)</f>
        <v>33964.590000000782</v>
      </c>
      <c r="E641" s="231">
        <f t="shared" si="182"/>
        <v>26780.049999999814</v>
      </c>
      <c r="F641" s="232">
        <f t="shared" si="119"/>
        <v>78.846969741130977</v>
      </c>
    </row>
    <row r="642" spans="1:6" ht="12.75" customHeight="1" x14ac:dyDescent="0.2">
      <c r="A642" s="230" t="s">
        <v>609</v>
      </c>
      <c r="B642" s="192" t="s">
        <v>1282</v>
      </c>
      <c r="C642" s="34" t="s">
        <v>1283</v>
      </c>
      <c r="D642" s="231">
        <f t="shared" ref="D642:E642" si="183">IF(D640&gt;=D639,D640-D639,0)</f>
        <v>0</v>
      </c>
      <c r="E642" s="231">
        <f t="shared" si="183"/>
        <v>0</v>
      </c>
      <c r="F642" s="232" t="str">
        <f t="shared" si="119"/>
        <v>-</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69266.27</v>
      </c>
      <c r="E644" s="231">
        <f t="shared" si="185"/>
        <v>36185.370000000003</v>
      </c>
      <c r="F644" s="232">
        <f t="shared" si="119"/>
        <v>52.240968078691118</v>
      </c>
    </row>
    <row r="645" spans="1:6" ht="24" x14ac:dyDescent="0.2">
      <c r="A645" s="230" t="s">
        <v>609</v>
      </c>
      <c r="B645" s="192" t="s">
        <v>1288</v>
      </c>
      <c r="C645" s="34" t="s">
        <v>1289</v>
      </c>
      <c r="D645" s="231">
        <f t="shared" ref="D645:E645" si="186">IF(D641+D643-D642-D644&gt;=0,D641+D643-D642-D644,0)</f>
        <v>0</v>
      </c>
      <c r="E645" s="231">
        <f t="shared" si="186"/>
        <v>0</v>
      </c>
      <c r="F645" s="232" t="str">
        <f t="shared" si="119"/>
        <v>-</v>
      </c>
    </row>
    <row r="646" spans="1:6" ht="24" x14ac:dyDescent="0.2">
      <c r="A646" s="230" t="s">
        <v>609</v>
      </c>
      <c r="B646" s="192" t="s">
        <v>1290</v>
      </c>
      <c r="C646" s="34" t="s">
        <v>1291</v>
      </c>
      <c r="D646" s="231">
        <f t="shared" ref="D646:E646" si="187">IF(D642+D644-D641-D643&gt;=0,D642+D644-D641-D643,0)</f>
        <v>35301.679999999222</v>
      </c>
      <c r="E646" s="231">
        <f t="shared" si="187"/>
        <v>9405.3200000001889</v>
      </c>
      <c r="F646" s="232">
        <f t="shared" si="119"/>
        <v>26.642698024571061</v>
      </c>
    </row>
    <row r="647" spans="1:6" ht="24" x14ac:dyDescent="0.2">
      <c r="A647" s="235" t="s">
        <v>1292</v>
      </c>
      <c r="B647" s="236" t="s">
        <v>1293</v>
      </c>
      <c r="C647" s="35" t="s">
        <v>1292</v>
      </c>
      <c r="D647" s="237">
        <v>258554.36</v>
      </c>
      <c r="E647" s="237">
        <v>293809.25</v>
      </c>
      <c r="F647" s="238">
        <f t="shared" si="119"/>
        <v>113.63538793157464</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4014.08</v>
      </c>
      <c r="E649" s="233">
        <v>19612.2</v>
      </c>
      <c r="F649" s="232">
        <f t="shared" ref="F649:F724" si="188">IF(D649&lt;&gt;0,IF(E649/D649&gt;=100,"&gt;&gt;100",E649/D649*100),"-")</f>
        <v>488.58518016581638</v>
      </c>
    </row>
    <row r="650" spans="1:6" ht="12.75" customHeight="1" x14ac:dyDescent="0.2">
      <c r="A650" s="230" t="s">
        <v>1297</v>
      </c>
      <c r="B650" s="192" t="s">
        <v>1298</v>
      </c>
      <c r="C650" s="34" t="s">
        <v>1297</v>
      </c>
      <c r="D650" s="233">
        <v>59416.32</v>
      </c>
      <c r="E650" s="233">
        <v>58594.7</v>
      </c>
      <c r="F650" s="232">
        <f t="shared" si="188"/>
        <v>98.617181272754678</v>
      </c>
    </row>
    <row r="651" spans="1:6" ht="12.75" customHeight="1" x14ac:dyDescent="0.2">
      <c r="A651" s="230" t="s">
        <v>1299</v>
      </c>
      <c r="B651" s="192" t="s">
        <v>1300</v>
      </c>
      <c r="C651" s="34" t="s">
        <v>1299</v>
      </c>
      <c r="D651" s="233">
        <v>59636.52</v>
      </c>
      <c r="E651" s="233">
        <v>73408.37</v>
      </c>
      <c r="F651" s="232">
        <f t="shared" si="188"/>
        <v>123.09298060986791</v>
      </c>
    </row>
    <row r="652" spans="1:6" ht="24" x14ac:dyDescent="0.2">
      <c r="A652" s="230">
        <v>11</v>
      </c>
      <c r="B652" s="192" t="s">
        <v>1301</v>
      </c>
      <c r="C652" s="34" t="s">
        <v>1302</v>
      </c>
      <c r="D652" s="231">
        <f t="shared" ref="D652:E652" si="189">+D649+D650-D651</f>
        <v>3793.8800000000047</v>
      </c>
      <c r="E652" s="231">
        <f t="shared" si="189"/>
        <v>4798.5299999999988</v>
      </c>
      <c r="F652" s="232">
        <f t="shared" si="188"/>
        <v>126.48080592954952</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123</v>
      </c>
      <c r="E654" s="243">
        <v>122</v>
      </c>
      <c r="F654" s="232">
        <f t="shared" si="188"/>
        <v>99.1869918699187</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122</v>
      </c>
      <c r="E656" s="243">
        <v>122</v>
      </c>
      <c r="F656" s="232">
        <f t="shared" si="188"/>
        <v>100</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47911.77</v>
      </c>
      <c r="E716" s="233">
        <v>68051.31</v>
      </c>
      <c r="F716" s="232">
        <f t="shared" si="188"/>
        <v>142.03463992250755</v>
      </c>
    </row>
    <row r="717" spans="1:6" ht="12.75" customHeight="1" x14ac:dyDescent="0.2">
      <c r="A717" s="230">
        <v>31215</v>
      </c>
      <c r="B717" s="192" t="s">
        <v>1414</v>
      </c>
      <c r="C717" s="34" t="s">
        <v>1415</v>
      </c>
      <c r="D717" s="233">
        <v>2657.07</v>
      </c>
      <c r="E717" s="233">
        <v>4993.82</v>
      </c>
      <c r="F717" s="232">
        <f t="shared" si="188"/>
        <v>187.94461568569889</v>
      </c>
    </row>
    <row r="718" spans="1:6" ht="12.75" customHeight="1" x14ac:dyDescent="0.2">
      <c r="A718" s="230">
        <v>32121</v>
      </c>
      <c r="B718" s="192" t="s">
        <v>1416</v>
      </c>
      <c r="C718" s="34" t="s">
        <v>1417</v>
      </c>
      <c r="D718" s="233">
        <v>75906.22</v>
      </c>
      <c r="E718" s="233">
        <v>77585.13</v>
      </c>
      <c r="F718" s="232">
        <f t="shared" si="188"/>
        <v>102.21182137643004</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34511.410000000003</v>
      </c>
      <c r="E722" s="233">
        <v>49820.63</v>
      </c>
      <c r="F722" s="232">
        <f t="shared" si="188"/>
        <v>144.35987981945681</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52369.91</v>
      </c>
      <c r="E724" s="233">
        <v>5335.37</v>
      </c>
      <c r="F724" s="232">
        <f t="shared" si="188"/>
        <v>10.187854055888199</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54.77</v>
      </c>
      <c r="E726" s="233"/>
      <c r="F726" s="232">
        <f t="shared" si="190"/>
        <v>0</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2537</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2538</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2545</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2568</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2579</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2592</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2593</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2598</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2667</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2668</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2669</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2670</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2671</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2672</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2673</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2674</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2675</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2676</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2677</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2678</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2679</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2688</v>
      </c>
      <c r="B91" s="192" t="s">
        <v>1605</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2779</v>
      </c>
      <c r="B137" s="192" t="s">
        <v>1632</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2" workbookViewId="0">
      <selection activeCell="D104" sqref="D104"/>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t="s">
        <v>49</v>
      </c>
      <c r="C1" s="197" t="s">
        <v>34</v>
      </c>
      <c r="D1" s="200" t="s">
        <v>35</v>
      </c>
      <c r="E1" s="198" t="s">
        <v>50</v>
      </c>
      <c r="F1" s="201" t="s">
        <v>39</v>
      </c>
    </row>
    <row r="2" spans="1:24" ht="50.1" customHeight="1" x14ac:dyDescent="0.2">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2861</v>
      </c>
      <c r="C5" s="110" t="s">
        <v>2862</v>
      </c>
      <c r="D5" s="160">
        <v>374731.57</v>
      </c>
      <c r="E5" s="25"/>
      <c r="F5" s="25"/>
      <c r="G5" s="25"/>
      <c r="H5" s="25"/>
      <c r="I5" s="25"/>
      <c r="J5" s="25"/>
      <c r="K5" s="25"/>
      <c r="L5" s="25"/>
      <c r="M5" s="25"/>
      <c r="N5" s="25"/>
      <c r="O5" s="25"/>
      <c r="P5" s="25"/>
      <c r="Q5" s="25"/>
      <c r="R5" s="25"/>
      <c r="S5" s="25"/>
      <c r="T5" s="25"/>
      <c r="U5" s="25"/>
    </row>
    <row r="6" spans="1:24" ht="24" x14ac:dyDescent="0.2">
      <c r="A6" s="70"/>
      <c r="B6" s="71" t="s">
        <v>2863</v>
      </c>
      <c r="C6" s="111" t="s">
        <v>2864</v>
      </c>
      <c r="D6" s="28">
        <f>D7+D8+D17+D18</f>
        <v>3351731.3</v>
      </c>
      <c r="E6" s="25"/>
      <c r="F6" s="25"/>
      <c r="G6" s="25"/>
      <c r="H6" s="25"/>
      <c r="I6" s="25"/>
      <c r="J6" s="25"/>
      <c r="K6" s="25"/>
      <c r="L6" s="25"/>
      <c r="M6" s="25"/>
      <c r="N6" s="25"/>
      <c r="O6" s="25"/>
      <c r="P6" s="25"/>
      <c r="Q6" s="25"/>
      <c r="R6" s="25"/>
      <c r="S6" s="25"/>
      <c r="T6" s="25"/>
      <c r="U6" s="25"/>
    </row>
    <row r="7" spans="1:24" ht="12.75" customHeight="1" x14ac:dyDescent="0.2">
      <c r="A7" s="70"/>
      <c r="B7" s="71" t="s">
        <v>2865</v>
      </c>
      <c r="C7" s="111" t="s">
        <v>2866</v>
      </c>
      <c r="D7" s="161"/>
      <c r="E7" s="25"/>
      <c r="F7" s="25"/>
      <c r="G7" s="25"/>
      <c r="H7" s="25"/>
      <c r="I7" s="25"/>
      <c r="J7" s="25"/>
      <c r="K7" s="25"/>
      <c r="L7" s="25"/>
      <c r="M7" s="25"/>
      <c r="N7" s="25"/>
      <c r="O7" s="25"/>
      <c r="P7" s="25"/>
      <c r="Q7" s="25"/>
      <c r="R7" s="25"/>
      <c r="S7" s="25"/>
      <c r="T7" s="25"/>
      <c r="U7" s="25"/>
    </row>
    <row r="8" spans="1:24" ht="12.75" customHeight="1" x14ac:dyDescent="0.2">
      <c r="A8" s="70" t="s">
        <v>2272</v>
      </c>
      <c r="B8" s="71" t="s">
        <v>2867</v>
      </c>
      <c r="C8" s="111" t="s">
        <v>2868</v>
      </c>
      <c r="D8" s="28">
        <f>SUM(D9:D16)</f>
        <v>3351731.3</v>
      </c>
      <c r="E8" s="25"/>
      <c r="F8" s="25"/>
      <c r="G8" s="25"/>
      <c r="H8" s="25"/>
      <c r="I8" s="25"/>
      <c r="J8" s="25"/>
      <c r="K8" s="25"/>
      <c r="L8" s="25"/>
      <c r="M8" s="25"/>
      <c r="N8" s="25"/>
      <c r="O8" s="25"/>
      <c r="P8" s="25"/>
      <c r="Q8" s="25"/>
      <c r="R8" s="25"/>
      <c r="S8" s="25"/>
      <c r="T8" s="25"/>
      <c r="U8" s="25"/>
    </row>
    <row r="9" spans="1:24" ht="12.75" customHeight="1" x14ac:dyDescent="0.2">
      <c r="A9" s="267" t="s">
        <v>2274</v>
      </c>
      <c r="B9" s="192" t="s">
        <v>2275</v>
      </c>
      <c r="C9" s="111" t="s">
        <v>2869</v>
      </c>
      <c r="D9" s="161">
        <v>2705054.63</v>
      </c>
      <c r="E9" s="25"/>
      <c r="F9" s="25"/>
      <c r="G9" s="25"/>
      <c r="H9" s="25"/>
      <c r="I9" s="25"/>
      <c r="J9" s="25"/>
      <c r="K9" s="25"/>
      <c r="L9" s="25"/>
      <c r="M9" s="25"/>
      <c r="N9" s="25"/>
      <c r="O9" s="25"/>
      <c r="P9" s="25"/>
      <c r="Q9" s="25"/>
      <c r="R9" s="25"/>
      <c r="S9" s="25"/>
      <c r="T9" s="25"/>
      <c r="U9" s="25"/>
    </row>
    <row r="10" spans="1:24" ht="12.75" customHeight="1" x14ac:dyDescent="0.2">
      <c r="A10" s="267" t="s">
        <v>2276</v>
      </c>
      <c r="B10" s="192" t="s">
        <v>2277</v>
      </c>
      <c r="C10" s="111" t="s">
        <v>2870</v>
      </c>
      <c r="D10" s="161">
        <v>627495.92000000004</v>
      </c>
      <c r="E10" s="25"/>
      <c r="F10" s="25"/>
      <c r="G10" s="25"/>
      <c r="H10" s="25"/>
      <c r="I10" s="25"/>
      <c r="J10" s="25"/>
      <c r="K10" s="25"/>
      <c r="L10" s="25"/>
      <c r="M10" s="25"/>
      <c r="N10" s="25"/>
      <c r="O10" s="25"/>
      <c r="P10" s="25"/>
      <c r="Q10" s="25"/>
      <c r="R10" s="25"/>
      <c r="S10" s="25"/>
      <c r="T10" s="25"/>
      <c r="U10" s="25"/>
    </row>
    <row r="11" spans="1:24" ht="12.75" customHeight="1" x14ac:dyDescent="0.2">
      <c r="A11" s="267" t="s">
        <v>2278</v>
      </c>
      <c r="B11" s="192" t="s">
        <v>2871</v>
      </c>
      <c r="C11" s="111" t="s">
        <v>2872</v>
      </c>
      <c r="D11" s="161">
        <v>612.72</v>
      </c>
      <c r="E11" s="25"/>
      <c r="F11" s="25"/>
      <c r="G11" s="25"/>
      <c r="H11" s="25"/>
      <c r="I11" s="25"/>
      <c r="J11" s="25"/>
      <c r="K11" s="25"/>
      <c r="L11" s="25"/>
      <c r="M11" s="25"/>
      <c r="N11" s="25"/>
      <c r="O11" s="25"/>
      <c r="P11" s="25"/>
      <c r="Q11" s="25"/>
      <c r="R11" s="25"/>
      <c r="S11" s="25"/>
      <c r="T11" s="25"/>
      <c r="U11" s="25"/>
    </row>
    <row r="12" spans="1:24" ht="12.75" customHeight="1" x14ac:dyDescent="0.2">
      <c r="A12" s="267" t="s">
        <v>2286</v>
      </c>
      <c r="B12" s="192" t="s">
        <v>2287</v>
      </c>
      <c r="C12" s="111" t="s">
        <v>2873</v>
      </c>
      <c r="D12" s="161"/>
      <c r="E12" s="25"/>
      <c r="F12" s="25"/>
      <c r="G12" s="25"/>
      <c r="H12" s="25"/>
      <c r="I12" s="25"/>
      <c r="J12" s="25"/>
      <c r="K12" s="25"/>
      <c r="L12" s="25"/>
      <c r="M12" s="25"/>
      <c r="N12" s="25"/>
      <c r="O12" s="25"/>
      <c r="P12" s="25"/>
      <c r="Q12" s="25"/>
      <c r="R12" s="25"/>
      <c r="S12" s="25"/>
      <c r="T12" s="25"/>
      <c r="U12" s="25"/>
    </row>
    <row r="13" spans="1:24" ht="24" x14ac:dyDescent="0.2">
      <c r="A13" s="267" t="s">
        <v>2288</v>
      </c>
      <c r="B13" s="192" t="s">
        <v>2874</v>
      </c>
      <c r="C13" s="111" t="s">
        <v>2875</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2290</v>
      </c>
      <c r="B14" s="192" t="s">
        <v>2291</v>
      </c>
      <c r="C14" s="111" t="s">
        <v>2876</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2292</v>
      </c>
      <c r="B15" s="192" t="s">
        <v>2293</v>
      </c>
      <c r="C15" s="111" t="s">
        <v>2877</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2294</v>
      </c>
      <c r="B16" s="192" t="s">
        <v>2295</v>
      </c>
      <c r="C16" s="111" t="s">
        <v>2878</v>
      </c>
      <c r="D16" s="161">
        <v>18568.03</v>
      </c>
      <c r="E16" s="25"/>
      <c r="F16" s="25"/>
      <c r="G16" s="25"/>
      <c r="H16" s="25"/>
      <c r="I16" s="25"/>
      <c r="J16" s="25"/>
      <c r="K16" s="25"/>
      <c r="L16" s="25"/>
      <c r="M16" s="25"/>
      <c r="N16" s="25"/>
      <c r="O16" s="25"/>
      <c r="P16" s="25"/>
      <c r="Q16" s="25"/>
      <c r="R16" s="25"/>
      <c r="S16" s="25"/>
      <c r="T16" s="25"/>
      <c r="U16" s="25"/>
    </row>
    <row r="17" spans="1:21" ht="12.75" customHeight="1" x14ac:dyDescent="0.2">
      <c r="A17" s="70" t="s">
        <v>2296</v>
      </c>
      <c r="B17" s="71" t="s">
        <v>2297</v>
      </c>
      <c r="C17" s="111" t="s">
        <v>2879</v>
      </c>
      <c r="D17" s="161"/>
      <c r="E17" s="25"/>
      <c r="F17" s="25"/>
      <c r="G17" s="25"/>
      <c r="H17" s="25"/>
      <c r="I17" s="25"/>
      <c r="J17" s="25"/>
      <c r="K17" s="25"/>
      <c r="L17" s="25"/>
      <c r="M17" s="25"/>
      <c r="N17" s="25"/>
      <c r="O17" s="25"/>
      <c r="P17" s="25"/>
      <c r="Q17" s="25"/>
      <c r="R17" s="25"/>
      <c r="S17" s="25"/>
      <c r="T17" s="25"/>
      <c r="U17" s="25"/>
    </row>
    <row r="18" spans="1:21" ht="36" x14ac:dyDescent="0.2">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2883</v>
      </c>
      <c r="C19" s="111" t="s">
        <v>2884</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2885</v>
      </c>
      <c r="B20" s="192" t="s">
        <v>2309</v>
      </c>
      <c r="C20" s="111" t="s">
        <v>2886</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2887</v>
      </c>
      <c r="B21" s="192" t="s">
        <v>2313</v>
      </c>
      <c r="C21" s="111" t="s">
        <v>2888</v>
      </c>
      <c r="D21" s="161"/>
      <c r="E21" s="25"/>
      <c r="F21" s="25"/>
      <c r="G21" s="25"/>
      <c r="H21" s="25"/>
      <c r="I21" s="25"/>
      <c r="J21" s="25"/>
      <c r="K21" s="25"/>
      <c r="L21" s="25"/>
      <c r="M21" s="25"/>
      <c r="N21" s="25"/>
      <c r="O21" s="25"/>
      <c r="P21" s="25"/>
      <c r="Q21" s="25"/>
      <c r="R21" s="25"/>
      <c r="S21" s="25"/>
      <c r="T21" s="25"/>
      <c r="U21" s="25"/>
    </row>
    <row r="22" spans="1:21" ht="24" x14ac:dyDescent="0.2">
      <c r="A22" s="267" t="s">
        <v>2889</v>
      </c>
      <c r="B22" s="192" t="s">
        <v>2890</v>
      </c>
      <c r="C22" s="111" t="s">
        <v>2891</v>
      </c>
      <c r="D22" s="161"/>
      <c r="E22" s="25"/>
      <c r="F22" s="25"/>
      <c r="G22" s="25"/>
      <c r="H22" s="25"/>
      <c r="I22" s="25"/>
      <c r="J22" s="25"/>
      <c r="K22" s="25"/>
      <c r="L22" s="25"/>
      <c r="M22" s="25"/>
      <c r="N22" s="25"/>
      <c r="O22" s="25"/>
      <c r="P22" s="25"/>
      <c r="Q22" s="25"/>
      <c r="R22" s="25"/>
      <c r="S22" s="25"/>
      <c r="T22" s="25"/>
      <c r="U22" s="25"/>
    </row>
    <row r="23" spans="1:21" ht="24" x14ac:dyDescent="0.2">
      <c r="A23" s="267" t="s">
        <v>2892</v>
      </c>
      <c r="B23" s="192" t="s">
        <v>2893</v>
      </c>
      <c r="C23" s="111" t="s">
        <v>2894</v>
      </c>
      <c r="D23" s="161"/>
      <c r="E23" s="25"/>
      <c r="F23" s="25"/>
      <c r="G23" s="25"/>
      <c r="H23" s="25"/>
      <c r="I23" s="25"/>
      <c r="J23" s="25"/>
      <c r="K23" s="25"/>
      <c r="L23" s="25"/>
      <c r="M23" s="25"/>
      <c r="N23" s="25"/>
      <c r="O23" s="25"/>
      <c r="P23" s="25"/>
      <c r="Q23" s="25"/>
      <c r="R23" s="25"/>
      <c r="S23" s="25"/>
      <c r="T23" s="25"/>
      <c r="U23" s="25"/>
    </row>
    <row r="24" spans="1:21" ht="24" x14ac:dyDescent="0.2">
      <c r="A24" s="267"/>
      <c r="B24" s="71" t="s">
        <v>2895</v>
      </c>
      <c r="C24" s="111" t="s">
        <v>2896</v>
      </c>
      <c r="D24" s="28">
        <f>D25+D26+D35+D36</f>
        <v>3368343.0300000003</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2865</v>
      </c>
      <c r="C25" s="111" t="s">
        <v>2897</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2272</v>
      </c>
      <c r="B26" s="71" t="s">
        <v>2898</v>
      </c>
      <c r="C26" s="111" t="s">
        <v>2899</v>
      </c>
      <c r="D26" s="28">
        <f>SUM(D27:D34)</f>
        <v>3368343.0300000003</v>
      </c>
      <c r="E26" s="25"/>
      <c r="F26" s="25"/>
      <c r="G26" s="25"/>
      <c r="H26" s="25"/>
      <c r="I26" s="25"/>
      <c r="J26" s="25"/>
      <c r="K26" s="25"/>
      <c r="L26" s="25"/>
      <c r="M26" s="25"/>
      <c r="N26" s="25"/>
      <c r="O26" s="25"/>
      <c r="P26" s="25"/>
      <c r="Q26" s="25"/>
      <c r="R26" s="25"/>
      <c r="S26" s="25"/>
      <c r="T26" s="25"/>
      <c r="U26" s="25"/>
    </row>
    <row r="27" spans="1:21" ht="12.75" customHeight="1" x14ac:dyDescent="0.2">
      <c r="A27" s="267" t="s">
        <v>2274</v>
      </c>
      <c r="B27" s="192" t="s">
        <v>2275</v>
      </c>
      <c r="C27" s="111" t="s">
        <v>2900</v>
      </c>
      <c r="D27" s="161">
        <v>2693164.64</v>
      </c>
      <c r="E27" s="25"/>
      <c r="F27" s="25"/>
      <c r="G27" s="25"/>
      <c r="H27" s="25"/>
      <c r="I27" s="25"/>
      <c r="J27" s="25"/>
      <c r="K27" s="25"/>
      <c r="L27" s="25"/>
      <c r="M27" s="25"/>
      <c r="N27" s="25"/>
      <c r="O27" s="25"/>
      <c r="P27" s="25"/>
      <c r="Q27" s="25"/>
      <c r="R27" s="25"/>
      <c r="S27" s="25"/>
      <c r="T27" s="25"/>
      <c r="U27" s="25"/>
    </row>
    <row r="28" spans="1:21" ht="12.75" customHeight="1" x14ac:dyDescent="0.2">
      <c r="A28" s="267" t="s">
        <v>2276</v>
      </c>
      <c r="B28" s="192" t="s">
        <v>2277</v>
      </c>
      <c r="C28" s="111" t="s">
        <v>2901</v>
      </c>
      <c r="D28" s="161">
        <v>660318.27</v>
      </c>
      <c r="E28" s="25"/>
      <c r="F28" s="25"/>
      <c r="G28" s="25"/>
      <c r="H28" s="25"/>
      <c r="I28" s="25"/>
      <c r="J28" s="25"/>
      <c r="K28" s="25"/>
      <c r="L28" s="25"/>
      <c r="M28" s="25"/>
      <c r="N28" s="25"/>
      <c r="O28" s="25"/>
      <c r="P28" s="25"/>
      <c r="Q28" s="25"/>
      <c r="R28" s="25"/>
      <c r="S28" s="25"/>
      <c r="T28" s="25"/>
      <c r="U28" s="25"/>
    </row>
    <row r="29" spans="1:21" ht="12.75" customHeight="1" x14ac:dyDescent="0.2">
      <c r="A29" s="267" t="s">
        <v>2278</v>
      </c>
      <c r="B29" s="192" t="s">
        <v>2871</v>
      </c>
      <c r="C29" s="111" t="s">
        <v>2902</v>
      </c>
      <c r="D29" s="161">
        <v>612.72</v>
      </c>
      <c r="E29" s="25"/>
      <c r="F29" s="25"/>
      <c r="G29" s="25"/>
      <c r="H29" s="25"/>
      <c r="I29" s="25"/>
      <c r="J29" s="25"/>
      <c r="K29" s="25"/>
      <c r="L29" s="25"/>
      <c r="M29" s="25"/>
      <c r="N29" s="25"/>
      <c r="O29" s="25"/>
      <c r="P29" s="25"/>
      <c r="Q29" s="25"/>
      <c r="R29" s="25"/>
      <c r="S29" s="25"/>
      <c r="T29" s="25"/>
      <c r="U29" s="25"/>
    </row>
    <row r="30" spans="1:21" ht="12.75" customHeight="1" x14ac:dyDescent="0.2">
      <c r="A30" s="267" t="s">
        <v>2286</v>
      </c>
      <c r="B30" s="192" t="s">
        <v>2287</v>
      </c>
      <c r="C30" s="111" t="s">
        <v>2903</v>
      </c>
      <c r="D30" s="161"/>
      <c r="E30" s="25"/>
      <c r="F30" s="25"/>
      <c r="G30" s="25"/>
      <c r="H30" s="25"/>
      <c r="I30" s="25"/>
      <c r="J30" s="25"/>
      <c r="K30" s="25"/>
      <c r="L30" s="25"/>
      <c r="M30" s="25"/>
      <c r="N30" s="25"/>
      <c r="O30" s="25"/>
      <c r="P30" s="25"/>
      <c r="Q30" s="25"/>
      <c r="R30" s="25"/>
      <c r="S30" s="25"/>
      <c r="T30" s="25"/>
      <c r="U30" s="25"/>
    </row>
    <row r="31" spans="1:21" ht="24" x14ac:dyDescent="0.2">
      <c r="A31" s="267" t="s">
        <v>2288</v>
      </c>
      <c r="B31" s="192" t="s">
        <v>2874</v>
      </c>
      <c r="C31" s="111" t="s">
        <v>2904</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2290</v>
      </c>
      <c r="B32" s="192" t="s">
        <v>2291</v>
      </c>
      <c r="C32" s="111" t="s">
        <v>2905</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2292</v>
      </c>
      <c r="B33" s="192" t="s">
        <v>2293</v>
      </c>
      <c r="C33" s="111" t="s">
        <v>2906</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2294</v>
      </c>
      <c r="B34" s="192" t="s">
        <v>2295</v>
      </c>
      <c r="C34" s="111" t="s">
        <v>2907</v>
      </c>
      <c r="D34" s="161">
        <v>14247.4</v>
      </c>
      <c r="E34" s="25"/>
      <c r="F34" s="25"/>
      <c r="G34" s="25"/>
      <c r="H34" s="25"/>
      <c r="I34" s="25"/>
      <c r="J34" s="25"/>
      <c r="K34" s="25"/>
      <c r="L34" s="25"/>
      <c r="M34" s="25"/>
      <c r="N34" s="25"/>
      <c r="O34" s="25"/>
      <c r="P34" s="25"/>
      <c r="Q34" s="25"/>
      <c r="R34" s="25"/>
      <c r="S34" s="25"/>
      <c r="T34" s="25"/>
      <c r="U34" s="25"/>
    </row>
    <row r="35" spans="1:21" ht="12.75" customHeight="1" x14ac:dyDescent="0.2">
      <c r="A35" s="70" t="s">
        <v>2296</v>
      </c>
      <c r="B35" s="71" t="s">
        <v>2297</v>
      </c>
      <c r="C35" s="111" t="s">
        <v>2908</v>
      </c>
      <c r="D35" s="161"/>
      <c r="E35" s="25"/>
      <c r="F35" s="25"/>
      <c r="G35" s="25"/>
      <c r="H35" s="25"/>
      <c r="I35" s="25"/>
      <c r="J35" s="25"/>
      <c r="K35" s="25"/>
      <c r="L35" s="25"/>
      <c r="M35" s="25"/>
      <c r="N35" s="25"/>
      <c r="O35" s="25"/>
      <c r="P35" s="25"/>
      <c r="Q35" s="25"/>
      <c r="R35" s="25"/>
      <c r="S35" s="25"/>
      <c r="T35" s="25"/>
      <c r="U35" s="25"/>
    </row>
    <row r="36" spans="1:21" ht="36" x14ac:dyDescent="0.2">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2883</v>
      </c>
      <c r="C37" s="111" t="s">
        <v>2911</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2885</v>
      </c>
      <c r="B38" s="192" t="s">
        <v>2309</v>
      </c>
      <c r="C38" s="111" t="s">
        <v>2912</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2887</v>
      </c>
      <c r="B39" s="192" t="s">
        <v>2313</v>
      </c>
      <c r="C39" s="111" t="s">
        <v>2913</v>
      </c>
      <c r="D39" s="161"/>
      <c r="E39" s="25"/>
      <c r="F39" s="25"/>
      <c r="G39" s="25"/>
      <c r="H39" s="25"/>
      <c r="I39" s="25"/>
      <c r="J39" s="25"/>
      <c r="K39" s="25"/>
      <c r="L39" s="25"/>
      <c r="M39" s="25"/>
      <c r="N39" s="25"/>
      <c r="O39" s="25"/>
      <c r="P39" s="25"/>
      <c r="Q39" s="25"/>
      <c r="R39" s="25"/>
      <c r="S39" s="25"/>
      <c r="T39" s="25"/>
      <c r="U39" s="25"/>
    </row>
    <row r="40" spans="1:21" ht="24" x14ac:dyDescent="0.2">
      <c r="A40" s="267" t="s">
        <v>2914</v>
      </c>
      <c r="B40" s="192" t="s">
        <v>2890</v>
      </c>
      <c r="C40" s="111" t="s">
        <v>2915</v>
      </c>
      <c r="D40" s="161"/>
      <c r="E40" s="25"/>
      <c r="F40" s="25"/>
      <c r="G40" s="25"/>
      <c r="H40" s="25"/>
      <c r="I40" s="25"/>
      <c r="J40" s="25"/>
      <c r="K40" s="25"/>
      <c r="L40" s="25"/>
      <c r="M40" s="25"/>
      <c r="N40" s="25"/>
      <c r="O40" s="25"/>
      <c r="P40" s="25"/>
      <c r="Q40" s="25"/>
      <c r="R40" s="25"/>
      <c r="S40" s="25"/>
      <c r="T40" s="25"/>
      <c r="U40" s="25"/>
    </row>
    <row r="41" spans="1:21" ht="24" x14ac:dyDescent="0.2">
      <c r="A41" s="267" t="s">
        <v>2892</v>
      </c>
      <c r="B41" s="192" t="s">
        <v>2893</v>
      </c>
      <c r="C41" s="111" t="s">
        <v>2916</v>
      </c>
      <c r="D41" s="161"/>
      <c r="E41" s="25"/>
      <c r="F41" s="25"/>
      <c r="G41" s="25"/>
      <c r="H41" s="25"/>
      <c r="I41" s="25"/>
      <c r="J41" s="25"/>
      <c r="K41" s="25"/>
      <c r="L41" s="25"/>
      <c r="M41" s="25"/>
      <c r="N41" s="25"/>
      <c r="O41" s="25"/>
      <c r="P41" s="25"/>
      <c r="Q41" s="25"/>
      <c r="R41" s="25"/>
      <c r="S41" s="25"/>
      <c r="T41" s="25"/>
      <c r="U41" s="25"/>
    </row>
    <row r="42" spans="1:21" ht="24" x14ac:dyDescent="0.2">
      <c r="A42" s="267"/>
      <c r="B42" s="71" t="s">
        <v>2917</v>
      </c>
      <c r="C42" s="111" t="s">
        <v>2918</v>
      </c>
      <c r="D42" s="28">
        <f>D5+D6-D24</f>
        <v>358119.83999999939</v>
      </c>
      <c r="E42" s="25"/>
      <c r="F42" s="25"/>
      <c r="G42" s="25"/>
      <c r="H42" s="25"/>
      <c r="I42" s="25"/>
      <c r="J42" s="25"/>
      <c r="K42" s="25"/>
      <c r="L42" s="25"/>
      <c r="M42" s="25"/>
      <c r="N42" s="25"/>
      <c r="O42" s="25"/>
      <c r="P42" s="25"/>
      <c r="Q42" s="25"/>
      <c r="R42" s="25"/>
      <c r="S42" s="25"/>
      <c r="T42" s="25"/>
      <c r="U42" s="25"/>
    </row>
    <row r="43" spans="1:21" ht="24" x14ac:dyDescent="0.2">
      <c r="A43" s="70"/>
      <c r="B43" s="71" t="s">
        <v>2919</v>
      </c>
      <c r="C43" s="111" t="s">
        <v>2920</v>
      </c>
      <c r="D43" s="28">
        <f>D44+D49+D90+D95</f>
        <v>14188.63</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2923</v>
      </c>
      <c r="C45" s="111" t="s">
        <v>2924</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2925</v>
      </c>
      <c r="C46" s="111" t="s">
        <v>2926</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2927</v>
      </c>
      <c r="C47" s="111" t="s">
        <v>2928</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2929</v>
      </c>
      <c r="C48" s="111" t="s">
        <v>2930</v>
      </c>
      <c r="D48" s="161"/>
      <c r="E48" s="25"/>
      <c r="F48" s="25"/>
      <c r="G48" s="25"/>
      <c r="H48" s="25"/>
      <c r="I48" s="25"/>
      <c r="J48" s="25"/>
      <c r="K48" s="25"/>
      <c r="L48" s="25"/>
      <c r="M48" s="25"/>
      <c r="N48" s="25"/>
      <c r="O48" s="25"/>
      <c r="P48" s="25"/>
      <c r="Q48" s="25"/>
      <c r="R48" s="25"/>
      <c r="S48" s="25"/>
      <c r="T48" s="25"/>
      <c r="U48" s="25"/>
    </row>
    <row r="49" spans="1:21" ht="24" x14ac:dyDescent="0.2">
      <c r="A49" s="70" t="s">
        <v>2272</v>
      </c>
      <c r="B49" s="91" t="s">
        <v>2931</v>
      </c>
      <c r="C49" s="111" t="s">
        <v>2932</v>
      </c>
      <c r="D49" s="28">
        <f>D50+D55+D60+D65+D70+D75+D80+D85</f>
        <v>14188.63</v>
      </c>
      <c r="E49" s="25"/>
      <c r="F49" s="25"/>
      <c r="G49" s="25"/>
      <c r="H49" s="25"/>
      <c r="I49" s="25"/>
      <c r="J49" s="25"/>
      <c r="K49" s="25"/>
      <c r="L49" s="25"/>
      <c r="M49" s="25"/>
      <c r="N49" s="25"/>
      <c r="O49" s="25"/>
      <c r="P49" s="25"/>
      <c r="Q49" s="25"/>
      <c r="R49" s="25"/>
      <c r="S49" s="25"/>
      <c r="T49" s="25"/>
      <c r="U49" s="25"/>
    </row>
    <row r="50" spans="1:21" ht="12.75" customHeight="1" x14ac:dyDescent="0.2">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2276</v>
      </c>
      <c r="B55" s="71" t="s">
        <v>2939</v>
      </c>
      <c r="C55" s="111" t="s">
        <v>2940</v>
      </c>
      <c r="D55" s="28">
        <f>SUM(D56:D59)</f>
        <v>14188.63</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2923</v>
      </c>
      <c r="C56" s="111" t="s">
        <v>2941</v>
      </c>
      <c r="D56" s="161">
        <v>14188.63</v>
      </c>
      <c r="E56" s="25"/>
      <c r="F56" s="25"/>
      <c r="G56" s="25"/>
      <c r="H56" s="25"/>
      <c r="I56" s="25"/>
      <c r="J56" s="25"/>
      <c r="K56" s="25"/>
      <c r="L56" s="25"/>
      <c r="M56" s="25"/>
      <c r="N56" s="25"/>
      <c r="O56" s="25"/>
      <c r="P56" s="25"/>
      <c r="Q56" s="25"/>
      <c r="R56" s="25"/>
      <c r="S56" s="25"/>
      <c r="T56" s="25"/>
      <c r="U56" s="25"/>
    </row>
    <row r="57" spans="1:21" ht="12.75" customHeight="1" x14ac:dyDescent="0.2">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4" x14ac:dyDescent="0.2">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4" x14ac:dyDescent="0.2">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6" x14ac:dyDescent="0.2">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4" x14ac:dyDescent="0.2">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4" x14ac:dyDescent="0.2">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2994</v>
      </c>
      <c r="C101" s="111" t="s">
        <v>2995</v>
      </c>
      <c r="D101" s="28">
        <f>SUM(D102:D105)</f>
        <v>343931.21</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2865</v>
      </c>
      <c r="C102" s="111" t="s">
        <v>2996</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2272</v>
      </c>
      <c r="B103" s="192" t="s">
        <v>2846</v>
      </c>
      <c r="C103" s="111" t="s">
        <v>2997</v>
      </c>
      <c r="D103" s="161">
        <v>343931.21</v>
      </c>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2296</v>
      </c>
      <c r="B104" s="192" t="s">
        <v>2297</v>
      </c>
      <c r="C104" s="111" t="s">
        <v>2998</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2880</v>
      </c>
      <c r="B105" s="236" t="s">
        <v>2999</v>
      </c>
      <c r="C105" s="112" t="s">
        <v>3000</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77"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2859</v>
      </c>
      <c r="B1" s="350"/>
      <c r="C1" s="350"/>
      <c r="D1" s="350"/>
      <c r="E1" s="252" t="s">
        <v>3001</v>
      </c>
      <c r="F1" s="252"/>
      <c r="G1" s="252"/>
      <c r="H1" s="252"/>
      <c r="I1" s="252"/>
      <c r="J1" s="252"/>
      <c r="K1" s="252"/>
      <c r="L1" s="252"/>
      <c r="M1" s="252"/>
      <c r="N1" s="252"/>
      <c r="O1" s="252"/>
      <c r="P1" s="252"/>
    </row>
    <row r="2" spans="1:16" ht="37.5" customHeight="1" x14ac:dyDescent="0.2">
      <c r="A2" s="354" t="s">
        <v>3002</v>
      </c>
      <c r="B2" s="350"/>
      <c r="C2" s="350"/>
      <c r="D2" s="350"/>
    </row>
    <row r="3" spans="1:16" ht="29.25" customHeight="1" x14ac:dyDescent="0.2">
      <c r="A3" s="269" t="s">
        <v>3003</v>
      </c>
      <c r="B3" s="270" t="s">
        <v>3004</v>
      </c>
      <c r="C3" s="271" t="s">
        <v>3005</v>
      </c>
      <c r="D3" s="74"/>
      <c r="E3" s="272">
        <f>E4+E14+E19+E275+E293+E296+E298</f>
        <v>0</v>
      </c>
      <c r="F3" s="272">
        <f>F4+F14+F19+F275+F293+F296+F298</f>
        <v>3</v>
      </c>
      <c r="G3" s="272">
        <f>IF(RefStr!C12&lt;&gt;"",INT(VALUE(MID(RefStr!C12,1,4))),0)</f>
        <v>2023</v>
      </c>
      <c r="H3" s="273">
        <f>IF(RefStr!C12&lt;&gt;"",INT(VALUE(MID(RefStr!C12,6,2))),0)</f>
        <v>9</v>
      </c>
      <c r="I3" s="274">
        <f>RefStr!C10*1</f>
        <v>11</v>
      </c>
      <c r="J3" s="275" t="str">
        <f>RefStr!H7</f>
        <v>DA</v>
      </c>
      <c r="K3" s="273" t="str">
        <f>RefStr!H9</f>
        <v>NE</v>
      </c>
      <c r="L3" s="273" t="str">
        <f>RefStr!H10</f>
        <v>NE</v>
      </c>
      <c r="M3" s="273" t="str">
        <f>RefStr!H8</f>
        <v>NE</v>
      </c>
      <c r="N3" s="273" t="str">
        <f>RefStr!H11</f>
        <v>DA</v>
      </c>
      <c r="O3" s="276">
        <f>RefStr!C6</f>
        <v>3148</v>
      </c>
      <c r="P3" s="252"/>
    </row>
    <row r="4" spans="1:16" ht="19.5" customHeight="1" x14ac:dyDescent="0.2">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3024</v>
      </c>
      <c r="B19" s="352"/>
      <c r="C19" s="353"/>
      <c r="D19" s="74"/>
      <c r="E19" s="252">
        <f>SUM(E20:E273)</f>
        <v>0</v>
      </c>
      <c r="F19" s="252">
        <f>SUM(F20:F273)</f>
        <v>3</v>
      </c>
      <c r="G19" s="252"/>
      <c r="H19" s="252"/>
      <c r="I19" s="252"/>
      <c r="J19" s="252"/>
      <c r="K19" s="252"/>
      <c r="L19" s="252"/>
      <c r="M19" s="252"/>
      <c r="N19" s="252"/>
      <c r="O19" s="252"/>
      <c r="P19" s="252"/>
    </row>
    <row r="20" spans="1:16" ht="22.5" x14ac:dyDescent="0.2">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O.K.</v>
      </c>
      <c r="C216" s="195" t="s">
        <v>3221</v>
      </c>
      <c r="D216" s="74"/>
      <c r="E216" s="252">
        <f t="shared" si="20"/>
        <v>0</v>
      </c>
      <c r="F216" s="252">
        <f t="shared" si="21"/>
        <v>0</v>
      </c>
      <c r="G216" s="252"/>
      <c r="H216" s="252"/>
      <c r="I216" s="252"/>
      <c r="J216" s="252"/>
      <c r="K216" s="252"/>
      <c r="L216" s="252">
        <f>IF(AND('PR-RAS'!D117&gt;0,SUM('PR-RAS'!D710:'PR-RAS'!D712)=0),1,0)</f>
        <v>0</v>
      </c>
      <c r="M216" s="252">
        <f>IF(AND('PR-RAS'!E117&gt;0,SUM('PR-RAS'!E710:'PR-RAS'!E712)=0),1,0)</f>
        <v>0</v>
      </c>
      <c r="N216" s="252"/>
      <c r="O216" s="252"/>
      <c r="P216" s="252"/>
    </row>
    <row r="217" spans="1:16" ht="30" customHeight="1" x14ac:dyDescent="0.2">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1</v>
      </c>
      <c r="M218" s="252">
        <f>IF(AND('PR-RAS'!E183&gt;0,'PR-RAS'!E720=0),1,0)</f>
        <v>1</v>
      </c>
      <c r="N218" s="252"/>
      <c r="O218" s="252"/>
      <c r="P218" s="252"/>
    </row>
    <row r="219" spans="1:16" ht="32.25" customHeight="1" x14ac:dyDescent="0.2">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
      <c r="A220" s="75">
        <v>183</v>
      </c>
      <c r="B220" s="76" t="str">
        <f t="shared" si="19"/>
        <v>O.K.</v>
      </c>
      <c r="C220" s="195" t="s">
        <v>3225</v>
      </c>
      <c r="D220" s="74"/>
      <c r="E220" s="252">
        <f t="shared" si="20"/>
        <v>0</v>
      </c>
      <c r="F220" s="252">
        <f t="shared" si="21"/>
        <v>0</v>
      </c>
      <c r="G220" s="252"/>
      <c r="H220" s="252"/>
      <c r="I220" s="252"/>
      <c r="J220" s="252"/>
      <c r="K220" s="252"/>
      <c r="L220" s="252">
        <f>IF(AND('PR-RAS'!D186&gt;0,'PR-RAS'!D724=0),1,0)</f>
        <v>0</v>
      </c>
      <c r="M220" s="252">
        <f>IF(AND('PR-RAS'!E186&gt;0,'PR-RAS'!E724=0),1,0)</f>
        <v>0</v>
      </c>
      <c r="N220" s="252"/>
      <c r="O220" s="252"/>
      <c r="P220" s="252"/>
    </row>
    <row r="221" spans="1:16" ht="30" customHeight="1" x14ac:dyDescent="0.2">
      <c r="A221" s="75">
        <v>184</v>
      </c>
      <c r="B221" s="76" t="str">
        <f t="shared" si="19"/>
        <v>Provjera</v>
      </c>
      <c r="C221" s="195" t="s">
        <v>3226</v>
      </c>
      <c r="D221" s="74"/>
      <c r="E221" s="252">
        <f t="shared" si="20"/>
        <v>0</v>
      </c>
      <c r="F221" s="252">
        <f t="shared" si="21"/>
        <v>1</v>
      </c>
      <c r="G221" s="252"/>
      <c r="H221" s="252"/>
      <c r="I221" s="252"/>
      <c r="J221" s="252"/>
      <c r="K221" s="252"/>
      <c r="L221" s="252">
        <f>IF(AND('PR-RAS'!D189&gt;0,'PR-RAS'!D725=0),1,0)</f>
        <v>1</v>
      </c>
      <c r="M221" s="252">
        <f>IF(AND('PR-RAS'!E189&gt;0,'PR-RAS'!E725=0),1,0)</f>
        <v>1</v>
      </c>
      <c r="N221" s="252"/>
      <c r="O221" s="252"/>
      <c r="P221" s="252"/>
    </row>
    <row r="222" spans="1:16" ht="30" customHeight="1" x14ac:dyDescent="0.2">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0</v>
      </c>
      <c r="M222" s="252">
        <f>IF(AND('PR-RAS'!E190&gt;0,'PR-RAS'!E726=0),1,0)</f>
        <v>1</v>
      </c>
      <c r="N222" s="252"/>
      <c r="O222" s="252"/>
      <c r="P222" s="252"/>
    </row>
    <row r="223" spans="1:16" ht="43.5" customHeight="1" x14ac:dyDescent="0.2">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3230</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3299</v>
      </c>
    </row>
    <row r="1431" spans="10:12" ht="15.75" customHeight="1" x14ac:dyDescent="0.2"/>
    <row r="1432" spans="10:12" ht="15" customHeight="1" x14ac:dyDescent="0.2">
      <c r="K1432" s="4">
        <f>IF(ABS(OBVEZE!D42-OBVEZE!D43-OBVEZE!D101)&gt;0,1,0)</f>
        <v>1</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2" t="s">
        <v>3300</v>
      </c>
      <c r="B1" s="362"/>
      <c r="C1" s="362"/>
    </row>
    <row r="2" spans="1:17" ht="33" customHeight="1" x14ac:dyDescent="0.2">
      <c r="A2" s="363" t="s">
        <v>3301</v>
      </c>
      <c r="B2" s="364"/>
      <c r="C2" s="361"/>
      <c r="D2" s="4"/>
      <c r="E2" s="4"/>
      <c r="F2" s="4"/>
      <c r="G2" s="4"/>
      <c r="H2" s="4"/>
      <c r="I2" s="4"/>
      <c r="J2" s="4"/>
      <c r="K2" s="4"/>
      <c r="L2" s="4"/>
      <c r="M2" s="4"/>
      <c r="N2" s="4"/>
      <c r="O2" s="4"/>
      <c r="P2" s="4"/>
      <c r="Q2" s="4"/>
    </row>
    <row r="3" spans="1:17" ht="18.75" customHeight="1" x14ac:dyDescent="0.2">
      <c r="A3" s="202" t="s">
        <v>3302</v>
      </c>
      <c r="B3" s="365" t="s">
        <v>3303</v>
      </c>
      <c r="C3" s="361"/>
      <c r="D3" s="4"/>
      <c r="E3" s="4"/>
      <c r="F3" s="4"/>
      <c r="G3" s="4"/>
      <c r="H3" s="4"/>
      <c r="I3" s="4"/>
      <c r="J3" s="4"/>
      <c r="K3" s="4"/>
      <c r="L3" s="4"/>
      <c r="M3" s="4"/>
      <c r="N3" s="4"/>
      <c r="O3" s="4"/>
      <c r="P3" s="4"/>
      <c r="Q3" s="4"/>
    </row>
    <row r="4" spans="1:17" ht="37.5" hidden="1" customHeight="1" x14ac:dyDescent="0.2">
      <c r="A4" s="203" t="s">
        <v>3304</v>
      </c>
      <c r="B4" s="360" t="s">
        <v>3305</v>
      </c>
      <c r="C4" s="361"/>
      <c r="D4" s="4"/>
      <c r="E4" s="4"/>
      <c r="F4" s="4"/>
      <c r="G4" s="4"/>
      <c r="H4" s="4"/>
      <c r="I4" s="4"/>
      <c r="J4" s="4"/>
      <c r="K4" s="4"/>
      <c r="L4" s="4"/>
      <c r="M4" s="4"/>
      <c r="N4" s="4"/>
      <c r="O4" s="4"/>
      <c r="P4" s="4"/>
      <c r="Q4" s="4"/>
    </row>
    <row r="5" spans="1:17" ht="48" hidden="1" customHeight="1" x14ac:dyDescent="0.2">
      <c r="A5" s="203" t="s">
        <v>3304</v>
      </c>
      <c r="B5" s="360" t="s">
        <v>3306</v>
      </c>
      <c r="C5" s="361"/>
      <c r="D5" s="4"/>
      <c r="E5" s="4"/>
      <c r="F5" s="4"/>
      <c r="G5" s="4"/>
      <c r="H5" s="4"/>
      <c r="I5" s="4"/>
      <c r="J5" s="4"/>
      <c r="K5" s="4"/>
      <c r="L5" s="4"/>
      <c r="M5" s="4"/>
      <c r="N5" s="4"/>
      <c r="O5" s="4"/>
      <c r="P5" s="4"/>
      <c r="Q5" s="4"/>
    </row>
    <row r="6" spans="1:17" ht="59.25" hidden="1" customHeight="1" x14ac:dyDescent="0.2">
      <c r="A6" s="203" t="s">
        <v>3304</v>
      </c>
      <c r="B6" s="360" t="s">
        <v>3307</v>
      </c>
      <c r="C6" s="361"/>
      <c r="D6" s="4"/>
      <c r="E6" s="4"/>
      <c r="F6" s="4"/>
      <c r="G6" s="4"/>
      <c r="H6" s="4"/>
      <c r="I6" s="4"/>
      <c r="J6" s="4"/>
      <c r="K6" s="4"/>
      <c r="L6" s="4"/>
      <c r="M6" s="4"/>
      <c r="N6" s="4"/>
      <c r="O6" s="4"/>
      <c r="P6" s="4"/>
      <c r="Q6" s="4"/>
    </row>
    <row r="7" spans="1:17" ht="48" hidden="1" customHeight="1" x14ac:dyDescent="0.2">
      <c r="A7" s="203" t="s">
        <v>3308</v>
      </c>
      <c r="B7" s="360" t="s">
        <v>3309</v>
      </c>
      <c r="C7" s="361"/>
      <c r="D7" s="4"/>
      <c r="E7" s="4"/>
      <c r="F7" s="4"/>
      <c r="G7" s="4"/>
      <c r="H7" s="4"/>
      <c r="I7" s="4"/>
      <c r="J7" s="4"/>
      <c r="K7" s="4"/>
      <c r="L7" s="4"/>
      <c r="M7" s="4"/>
      <c r="N7" s="4"/>
      <c r="O7" s="4"/>
      <c r="P7" s="4"/>
      <c r="Q7" s="4"/>
    </row>
    <row r="8" spans="1:17" ht="41.25" hidden="1" customHeight="1" x14ac:dyDescent="0.2">
      <c r="A8" s="203" t="s">
        <v>3310</v>
      </c>
      <c r="B8" s="360" t="s">
        <v>3311</v>
      </c>
      <c r="C8" s="361"/>
      <c r="D8" s="4"/>
      <c r="E8" s="4"/>
      <c r="F8" s="4"/>
      <c r="G8" s="4"/>
      <c r="H8" s="4"/>
      <c r="I8" s="4"/>
      <c r="J8" s="4"/>
      <c r="K8" s="4"/>
      <c r="L8" s="4"/>
      <c r="M8" s="4"/>
      <c r="N8" s="4"/>
      <c r="O8" s="4"/>
      <c r="P8" s="4"/>
      <c r="Q8" s="4"/>
    </row>
    <row r="9" spans="1:17" ht="59.25" hidden="1" customHeight="1" x14ac:dyDescent="0.2">
      <c r="A9" s="203" t="s">
        <v>3312</v>
      </c>
      <c r="B9" s="360" t="s">
        <v>3313</v>
      </c>
      <c r="C9" s="361"/>
      <c r="D9" s="4"/>
      <c r="E9" s="4"/>
      <c r="F9" s="4"/>
      <c r="G9" s="4"/>
      <c r="H9" s="4"/>
      <c r="I9" s="4"/>
      <c r="J9" s="4"/>
      <c r="K9" s="4"/>
      <c r="L9" s="4"/>
      <c r="M9" s="4"/>
      <c r="N9" s="4"/>
      <c r="O9" s="4"/>
      <c r="P9" s="4"/>
      <c r="Q9" s="4"/>
    </row>
    <row r="10" spans="1:17" ht="61.5" hidden="1" customHeight="1" x14ac:dyDescent="0.2">
      <c r="A10" s="203" t="s">
        <v>3312</v>
      </c>
      <c r="B10" s="360" t="s">
        <v>3314</v>
      </c>
      <c r="C10" s="361"/>
      <c r="D10" s="4"/>
      <c r="E10" s="4"/>
      <c r="F10" s="4"/>
      <c r="G10" s="4"/>
      <c r="H10" s="4"/>
      <c r="I10" s="4"/>
      <c r="J10" s="4"/>
      <c r="K10" s="4"/>
      <c r="L10" s="4"/>
      <c r="M10" s="4"/>
      <c r="N10" s="4"/>
      <c r="O10" s="4"/>
      <c r="P10" s="4"/>
      <c r="Q10" s="4"/>
    </row>
    <row r="11" spans="1:17" ht="43.5" hidden="1" customHeight="1" x14ac:dyDescent="0.2">
      <c r="A11" s="203" t="s">
        <v>3312</v>
      </c>
      <c r="B11" s="360" t="s">
        <v>3315</v>
      </c>
      <c r="C11" s="361"/>
      <c r="D11" s="4"/>
      <c r="E11" s="4"/>
      <c r="F11" s="4"/>
      <c r="G11" s="4"/>
      <c r="H11" s="4"/>
      <c r="I11" s="4"/>
      <c r="J11" s="4"/>
      <c r="K11" s="4"/>
      <c r="L11" s="4"/>
      <c r="M11" s="4"/>
      <c r="N11" s="4"/>
      <c r="O11" s="4"/>
      <c r="P11" s="4"/>
      <c r="Q11" s="4"/>
    </row>
    <row r="12" spans="1:17" ht="27.75" hidden="1" customHeight="1" x14ac:dyDescent="0.2">
      <c r="A12" s="203" t="s">
        <v>3316</v>
      </c>
      <c r="B12" s="360" t="s">
        <v>3317</v>
      </c>
      <c r="C12" s="361"/>
      <c r="D12" s="4"/>
      <c r="E12" s="4"/>
      <c r="F12" s="4"/>
      <c r="G12" s="4"/>
      <c r="H12" s="4"/>
      <c r="I12" s="4"/>
      <c r="J12" s="4"/>
      <c r="K12" s="4"/>
      <c r="L12" s="4"/>
      <c r="M12" s="4"/>
      <c r="N12" s="4"/>
      <c r="O12" s="4"/>
      <c r="P12" s="4"/>
      <c r="Q12" s="4"/>
    </row>
    <row r="13" spans="1:17" ht="27.75" hidden="1" customHeight="1" x14ac:dyDescent="0.2">
      <c r="A13" s="203" t="s">
        <v>3318</v>
      </c>
      <c r="B13" s="360" t="s">
        <v>3319</v>
      </c>
      <c r="C13" s="361"/>
      <c r="D13" s="4"/>
      <c r="E13" s="4"/>
      <c r="F13" s="4"/>
      <c r="G13" s="4"/>
      <c r="H13" s="4"/>
      <c r="I13" s="4"/>
      <c r="J13" s="4"/>
      <c r="K13" s="4"/>
      <c r="L13" s="4"/>
      <c r="M13" s="4"/>
      <c r="N13" s="4"/>
      <c r="O13" s="4"/>
      <c r="P13" s="4"/>
      <c r="Q13" s="4"/>
    </row>
    <row r="14" spans="1:17" ht="45.75" hidden="1" customHeight="1" x14ac:dyDescent="0.2">
      <c r="A14" s="203" t="s">
        <v>3320</v>
      </c>
      <c r="B14" s="360" t="s">
        <v>3321</v>
      </c>
      <c r="C14" s="361"/>
      <c r="D14" s="4"/>
      <c r="E14" s="4"/>
      <c r="F14" s="4"/>
      <c r="G14" s="4"/>
      <c r="H14" s="4"/>
      <c r="I14" s="4"/>
      <c r="J14" s="4"/>
      <c r="K14" s="4"/>
      <c r="L14" s="4"/>
      <c r="M14" s="4"/>
      <c r="N14" s="4"/>
      <c r="O14" s="4"/>
      <c r="P14" s="4"/>
      <c r="Q14" s="4"/>
    </row>
    <row r="15" spans="1:17" ht="45.75" hidden="1" customHeight="1" x14ac:dyDescent="0.2">
      <c r="A15" s="203" t="s">
        <v>3322</v>
      </c>
      <c r="B15" s="360" t="s">
        <v>3323</v>
      </c>
      <c r="C15" s="361"/>
      <c r="D15" s="4"/>
      <c r="E15" s="4"/>
      <c r="F15" s="4"/>
      <c r="G15" s="4"/>
      <c r="H15" s="4"/>
      <c r="I15" s="4"/>
      <c r="J15" s="4"/>
      <c r="K15" s="4"/>
      <c r="L15" s="4"/>
      <c r="M15" s="4"/>
      <c r="N15" s="4"/>
      <c r="O15" s="4"/>
      <c r="P15" s="4"/>
      <c r="Q15" s="4"/>
    </row>
    <row r="16" spans="1:17" ht="51" hidden="1" customHeight="1" x14ac:dyDescent="0.2">
      <c r="A16" s="203" t="s">
        <v>3324</v>
      </c>
      <c r="B16" s="360" t="s">
        <v>3325</v>
      </c>
      <c r="C16" s="361"/>
      <c r="D16" s="4"/>
      <c r="E16" s="4"/>
      <c r="F16" s="4"/>
      <c r="G16" s="4"/>
      <c r="H16" s="4"/>
      <c r="I16" s="4"/>
      <c r="J16" s="4"/>
      <c r="K16" s="4"/>
      <c r="L16" s="4"/>
      <c r="M16" s="4"/>
      <c r="N16" s="4"/>
      <c r="O16" s="4"/>
      <c r="P16" s="4"/>
      <c r="Q16" s="4"/>
    </row>
    <row r="17" spans="1:17" ht="27.75" hidden="1" customHeight="1" x14ac:dyDescent="0.2">
      <c r="A17" s="203" t="s">
        <v>3326</v>
      </c>
      <c r="B17" s="360" t="s">
        <v>3327</v>
      </c>
      <c r="C17" s="361"/>
      <c r="D17" s="4"/>
      <c r="E17" s="4"/>
      <c r="F17" s="4"/>
      <c r="G17" s="4"/>
      <c r="H17" s="4"/>
      <c r="I17" s="4"/>
      <c r="J17" s="4"/>
      <c r="K17" s="4"/>
      <c r="L17" s="4"/>
      <c r="M17" s="4"/>
      <c r="N17" s="4"/>
      <c r="O17" s="4"/>
      <c r="P17" s="4"/>
      <c r="Q17" s="4"/>
    </row>
    <row r="18" spans="1:17" ht="27.75" hidden="1" customHeight="1" x14ac:dyDescent="0.2">
      <c r="A18" s="203" t="s">
        <v>3328</v>
      </c>
      <c r="B18" s="360" t="s">
        <v>3329</v>
      </c>
      <c r="C18" s="361"/>
      <c r="D18" s="4"/>
      <c r="E18" s="4"/>
      <c r="F18" s="4"/>
      <c r="G18" s="4"/>
      <c r="H18" s="4"/>
      <c r="I18" s="4"/>
      <c r="J18" s="4"/>
      <c r="K18" s="4"/>
      <c r="L18" s="4"/>
      <c r="M18" s="4"/>
      <c r="N18" s="4"/>
      <c r="O18" s="4"/>
      <c r="P18" s="4"/>
      <c r="Q18" s="4"/>
    </row>
    <row r="19" spans="1:17" ht="45" hidden="1" customHeight="1" x14ac:dyDescent="0.2">
      <c r="A19" s="203" t="s">
        <v>3328</v>
      </c>
      <c r="B19" s="360" t="s">
        <v>3330</v>
      </c>
      <c r="C19" s="361"/>
      <c r="D19" s="4"/>
      <c r="E19" s="4"/>
      <c r="F19" s="4"/>
      <c r="G19" s="4"/>
      <c r="H19" s="4"/>
      <c r="I19" s="4"/>
      <c r="J19" s="4"/>
      <c r="K19" s="4"/>
      <c r="L19" s="4"/>
      <c r="M19" s="4"/>
      <c r="N19" s="4"/>
      <c r="O19" s="4"/>
      <c r="P19" s="4"/>
      <c r="Q19" s="4"/>
    </row>
    <row r="20" spans="1:17" ht="45" hidden="1" customHeight="1" x14ac:dyDescent="0.2">
      <c r="A20" s="203" t="s">
        <v>3331</v>
      </c>
      <c r="B20" s="360" t="s">
        <v>3332</v>
      </c>
      <c r="C20" s="361"/>
      <c r="D20" s="4"/>
      <c r="E20" s="4"/>
      <c r="F20" s="4"/>
      <c r="G20" s="4"/>
      <c r="H20" s="4"/>
      <c r="I20" s="4"/>
      <c r="J20" s="4"/>
      <c r="K20" s="4"/>
      <c r="L20" s="4"/>
      <c r="M20" s="4"/>
      <c r="N20" s="4"/>
      <c r="O20" s="4"/>
      <c r="P20" s="4"/>
      <c r="Q20" s="4"/>
    </row>
    <row r="21" spans="1:17" ht="30" hidden="1" customHeight="1" x14ac:dyDescent="0.2">
      <c r="A21" s="203" t="s">
        <v>3333</v>
      </c>
      <c r="B21" s="360" t="s">
        <v>3334</v>
      </c>
      <c r="C21" s="361"/>
      <c r="D21" s="4"/>
      <c r="E21" s="4"/>
      <c r="F21" s="4"/>
      <c r="G21" s="4"/>
      <c r="H21" s="4"/>
      <c r="I21" s="4"/>
      <c r="J21" s="4"/>
      <c r="K21" s="4"/>
      <c r="L21" s="4"/>
      <c r="M21" s="4"/>
      <c r="N21" s="4"/>
      <c r="O21" s="4"/>
      <c r="P21" s="4"/>
      <c r="Q21" s="4"/>
    </row>
    <row r="22" spans="1:17" ht="30" hidden="1" customHeight="1" x14ac:dyDescent="0.2">
      <c r="A22" s="203" t="s">
        <v>3335</v>
      </c>
      <c r="B22" s="360" t="s">
        <v>3336</v>
      </c>
      <c r="C22" s="361"/>
      <c r="D22" s="4"/>
      <c r="E22" s="4"/>
      <c r="F22" s="4"/>
      <c r="G22" s="4"/>
      <c r="H22" s="4"/>
      <c r="I22" s="4"/>
      <c r="J22" s="4"/>
      <c r="K22" s="4"/>
      <c r="L22" s="4"/>
      <c r="M22" s="4"/>
      <c r="N22" s="4"/>
      <c r="O22" s="4"/>
      <c r="P22" s="4"/>
      <c r="Q22" s="4"/>
    </row>
    <row r="23" spans="1:17" ht="30" hidden="1" customHeight="1" x14ac:dyDescent="0.2">
      <c r="A23" s="203" t="s">
        <v>3337</v>
      </c>
      <c r="B23" s="360" t="s">
        <v>3338</v>
      </c>
      <c r="C23" s="361"/>
      <c r="D23" s="4"/>
      <c r="E23" s="4"/>
      <c r="F23" s="4"/>
      <c r="G23" s="4"/>
      <c r="H23" s="4"/>
      <c r="I23" s="4"/>
      <c r="J23" s="4"/>
      <c r="K23" s="4"/>
      <c r="L23" s="4"/>
      <c r="M23" s="4"/>
      <c r="N23" s="4"/>
      <c r="O23" s="4"/>
      <c r="P23" s="4"/>
      <c r="Q23" s="4"/>
    </row>
    <row r="24" spans="1:17" ht="30" hidden="1" customHeight="1" x14ac:dyDescent="0.2">
      <c r="A24" s="203" t="s">
        <v>3339</v>
      </c>
      <c r="B24" s="360" t="s">
        <v>3340</v>
      </c>
      <c r="C24" s="361"/>
      <c r="D24" s="4"/>
      <c r="E24" s="4"/>
      <c r="F24" s="4"/>
      <c r="G24" s="4"/>
      <c r="H24" s="4"/>
      <c r="I24" s="4"/>
      <c r="J24" s="4"/>
      <c r="K24" s="4"/>
      <c r="L24" s="4"/>
      <c r="M24" s="4"/>
      <c r="N24" s="4"/>
      <c r="O24" s="4"/>
      <c r="P24" s="4"/>
      <c r="Q24" s="4"/>
    </row>
    <row r="25" spans="1:17" ht="30" hidden="1" customHeight="1" x14ac:dyDescent="0.2">
      <c r="A25" s="203" t="s">
        <v>3341</v>
      </c>
      <c r="B25" s="360" t="s">
        <v>3342</v>
      </c>
      <c r="C25" s="361"/>
      <c r="D25" s="4"/>
      <c r="E25" s="4"/>
      <c r="F25" s="4"/>
      <c r="G25" s="4"/>
      <c r="H25" s="4"/>
      <c r="I25" s="4"/>
      <c r="J25" s="4"/>
      <c r="K25" s="4"/>
      <c r="L25" s="4"/>
      <c r="M25" s="4"/>
      <c r="N25" s="4"/>
      <c r="O25" s="4"/>
      <c r="P25" s="4"/>
      <c r="Q25" s="4"/>
    </row>
    <row r="26" spans="1:17" ht="30" hidden="1" customHeight="1" x14ac:dyDescent="0.2">
      <c r="A26" s="203" t="s">
        <v>3343</v>
      </c>
      <c r="B26" s="360" t="s">
        <v>3344</v>
      </c>
      <c r="C26" s="361"/>
      <c r="D26" s="4"/>
      <c r="E26" s="4"/>
      <c r="F26" s="4"/>
      <c r="G26" s="4"/>
      <c r="H26" s="4"/>
      <c r="I26" s="4"/>
      <c r="J26" s="4"/>
      <c r="K26" s="4"/>
      <c r="L26" s="4"/>
      <c r="M26" s="4"/>
      <c r="N26" s="4"/>
      <c r="O26" s="4"/>
      <c r="P26" s="4"/>
      <c r="Q26" s="4"/>
    </row>
    <row r="27" spans="1:17" ht="70.5" hidden="1" customHeight="1" x14ac:dyDescent="0.2">
      <c r="A27" s="203" t="s">
        <v>3345</v>
      </c>
      <c r="B27" s="360" t="s">
        <v>3346</v>
      </c>
      <c r="C27" s="361"/>
      <c r="D27" s="4"/>
      <c r="E27" s="4"/>
      <c r="F27" s="4"/>
      <c r="G27" s="4"/>
      <c r="H27" s="4"/>
      <c r="I27" s="4"/>
      <c r="J27" s="4"/>
      <c r="K27" s="4"/>
      <c r="L27" s="4"/>
      <c r="M27" s="4"/>
      <c r="N27" s="4"/>
      <c r="O27" s="4"/>
      <c r="P27" s="4"/>
      <c r="Q27" s="4"/>
    </row>
    <row r="28" spans="1:17" ht="48" hidden="1" customHeight="1" x14ac:dyDescent="0.2">
      <c r="A28" s="203" t="s">
        <v>3347</v>
      </c>
      <c r="B28" s="360" t="s">
        <v>3348</v>
      </c>
      <c r="C28" s="361"/>
      <c r="D28" s="4"/>
      <c r="E28" s="4"/>
      <c r="F28" s="4"/>
      <c r="G28" s="4"/>
      <c r="H28" s="4"/>
      <c r="I28" s="4"/>
      <c r="J28" s="4"/>
      <c r="K28" s="4"/>
      <c r="L28" s="4"/>
      <c r="M28" s="4"/>
      <c r="N28" s="4"/>
      <c r="O28" s="4"/>
      <c r="P28" s="4"/>
      <c r="Q28" s="4"/>
    </row>
    <row r="29" spans="1:17" ht="100.5" hidden="1" customHeight="1" x14ac:dyDescent="0.2">
      <c r="A29" s="203" t="s">
        <v>3349</v>
      </c>
      <c r="B29" s="360" t="s">
        <v>3350</v>
      </c>
      <c r="C29" s="361"/>
      <c r="D29" s="4"/>
      <c r="E29" s="4"/>
      <c r="F29" s="4"/>
      <c r="G29" s="4"/>
      <c r="H29" s="4"/>
      <c r="I29" s="4"/>
      <c r="J29" s="4"/>
      <c r="K29" s="4"/>
      <c r="L29" s="4"/>
      <c r="M29" s="4"/>
      <c r="N29" s="4"/>
      <c r="O29" s="4"/>
      <c r="P29" s="4"/>
      <c r="Q29" s="4"/>
    </row>
    <row r="30" spans="1:17" ht="45" hidden="1" customHeight="1" x14ac:dyDescent="0.2">
      <c r="A30" s="203" t="s">
        <v>3351</v>
      </c>
      <c r="B30" s="360" t="s">
        <v>3352</v>
      </c>
      <c r="C30" s="361"/>
      <c r="D30" s="4"/>
      <c r="E30" s="4"/>
      <c r="F30" s="4"/>
      <c r="G30" s="4"/>
      <c r="H30" s="4"/>
      <c r="I30" s="4"/>
      <c r="J30" s="4"/>
      <c r="K30" s="4"/>
      <c r="L30" s="4"/>
      <c r="M30" s="4"/>
      <c r="N30" s="4"/>
      <c r="O30" s="4"/>
      <c r="P30" s="4"/>
      <c r="Q30" s="4"/>
    </row>
    <row r="31" spans="1:17" ht="45" hidden="1" customHeight="1" x14ac:dyDescent="0.2">
      <c r="A31" s="203" t="s">
        <v>3353</v>
      </c>
      <c r="B31" s="360" t="s">
        <v>3354</v>
      </c>
      <c r="C31" s="361"/>
      <c r="D31" s="4"/>
      <c r="E31" s="4"/>
      <c r="F31" s="4"/>
      <c r="G31" s="4"/>
      <c r="H31" s="4"/>
      <c r="I31" s="4"/>
      <c r="J31" s="4"/>
      <c r="K31" s="4"/>
      <c r="L31" s="4"/>
      <c r="M31" s="4"/>
      <c r="N31" s="4"/>
      <c r="O31" s="4"/>
      <c r="P31" s="4"/>
      <c r="Q31" s="4"/>
    </row>
    <row r="32" spans="1:17" ht="45" hidden="1" customHeight="1" x14ac:dyDescent="0.2">
      <c r="A32" s="203" t="s">
        <v>3355</v>
      </c>
      <c r="B32" s="360" t="s">
        <v>3356</v>
      </c>
      <c r="C32" s="361"/>
      <c r="D32" s="4"/>
      <c r="E32" s="4"/>
      <c r="F32" s="4"/>
      <c r="G32" s="4"/>
      <c r="H32" s="4"/>
      <c r="I32" s="4"/>
      <c r="J32" s="4"/>
      <c r="K32" s="4"/>
      <c r="L32" s="4"/>
      <c r="M32" s="4"/>
      <c r="N32" s="4"/>
      <c r="O32" s="4"/>
      <c r="P32" s="4"/>
      <c r="Q32" s="4"/>
    </row>
    <row r="33" spans="1:17" ht="72" hidden="1" customHeight="1" x14ac:dyDescent="0.2">
      <c r="A33" s="203" t="s">
        <v>3357</v>
      </c>
      <c r="B33" s="360" t="s">
        <v>3358</v>
      </c>
      <c r="C33" s="361"/>
      <c r="D33" s="4"/>
      <c r="E33" s="4"/>
      <c r="F33" s="4"/>
      <c r="G33" s="4"/>
      <c r="H33" s="4"/>
      <c r="I33" s="4"/>
      <c r="J33" s="4"/>
      <c r="K33" s="4"/>
      <c r="L33" s="4"/>
      <c r="M33" s="4"/>
      <c r="N33" s="4"/>
      <c r="O33" s="4"/>
      <c r="P33" s="4"/>
      <c r="Q33" s="4"/>
    </row>
    <row r="34" spans="1:17" ht="79.5" hidden="1" customHeight="1" x14ac:dyDescent="0.2">
      <c r="A34" s="203" t="s">
        <v>3359</v>
      </c>
      <c r="B34" s="360" t="s">
        <v>3360</v>
      </c>
      <c r="C34" s="361"/>
      <c r="D34" s="4"/>
      <c r="E34" s="4"/>
      <c r="F34" s="4"/>
      <c r="G34" s="4"/>
      <c r="H34" s="4"/>
      <c r="I34" s="4"/>
      <c r="J34" s="4"/>
      <c r="K34" s="4"/>
      <c r="L34" s="4"/>
      <c r="M34" s="4"/>
      <c r="N34" s="4"/>
      <c r="O34" s="4"/>
      <c r="P34" s="4"/>
      <c r="Q34" s="4"/>
    </row>
    <row r="35" spans="1:17" ht="70.5" hidden="1" customHeight="1" x14ac:dyDescent="0.2">
      <c r="A35" s="203" t="s">
        <v>3361</v>
      </c>
      <c r="B35" s="360" t="s">
        <v>3362</v>
      </c>
      <c r="C35" s="361"/>
      <c r="D35" s="4"/>
      <c r="E35" s="4"/>
      <c r="F35" s="4"/>
      <c r="G35" s="4"/>
      <c r="H35" s="4"/>
      <c r="I35" s="4"/>
      <c r="J35" s="4"/>
      <c r="K35" s="4"/>
      <c r="L35" s="4"/>
      <c r="M35" s="4"/>
      <c r="N35" s="4"/>
      <c r="O35" s="4"/>
      <c r="P35" s="4"/>
      <c r="Q35" s="4"/>
    </row>
    <row r="36" spans="1:17" ht="45.75" hidden="1" customHeight="1" x14ac:dyDescent="0.2">
      <c r="A36" s="203" t="s">
        <v>3363</v>
      </c>
      <c r="B36" s="360" t="s">
        <v>3364</v>
      </c>
      <c r="C36" s="361"/>
      <c r="D36" s="4"/>
      <c r="E36" s="4"/>
      <c r="F36" s="4"/>
      <c r="G36" s="4"/>
      <c r="H36" s="4"/>
      <c r="I36" s="4"/>
      <c r="J36" s="4"/>
      <c r="K36" s="4"/>
      <c r="L36" s="4"/>
      <c r="M36" s="4"/>
      <c r="N36" s="4"/>
      <c r="O36" s="4"/>
      <c r="P36" s="4"/>
      <c r="Q36" s="4"/>
    </row>
    <row r="37" spans="1:17" ht="54.75" hidden="1" customHeight="1" x14ac:dyDescent="0.2">
      <c r="A37" s="203" t="s">
        <v>3365</v>
      </c>
      <c r="B37" s="360" t="s">
        <v>3366</v>
      </c>
      <c r="C37" s="361"/>
      <c r="D37" s="4"/>
      <c r="E37" s="4"/>
      <c r="F37" s="4"/>
      <c r="G37" s="4"/>
      <c r="H37" s="4"/>
      <c r="I37" s="4"/>
      <c r="J37" s="4"/>
      <c r="K37" s="4"/>
      <c r="L37" s="4"/>
      <c r="M37" s="4"/>
      <c r="N37" s="4"/>
      <c r="O37" s="4"/>
      <c r="P37" s="4"/>
      <c r="Q37" s="4"/>
    </row>
    <row r="38" spans="1:17" ht="37.5" hidden="1" customHeight="1" x14ac:dyDescent="0.2">
      <c r="A38" s="203" t="s">
        <v>3367</v>
      </c>
      <c r="B38" s="360" t="s">
        <v>3368</v>
      </c>
      <c r="C38" s="361"/>
      <c r="D38" s="4"/>
      <c r="E38" s="4"/>
      <c r="F38" s="4"/>
      <c r="G38" s="4"/>
      <c r="H38" s="4"/>
      <c r="I38" s="4"/>
      <c r="J38" s="4"/>
      <c r="K38" s="4"/>
      <c r="L38" s="4"/>
      <c r="M38" s="4"/>
      <c r="N38" s="4"/>
      <c r="O38" s="4"/>
      <c r="P38" s="4"/>
      <c r="Q38" s="4"/>
    </row>
    <row r="39" spans="1:17" ht="61.5" hidden="1" customHeight="1" x14ac:dyDescent="0.2">
      <c r="A39" s="203" t="s">
        <v>3369</v>
      </c>
      <c r="B39" s="360" t="s">
        <v>3370</v>
      </c>
      <c r="C39" s="361"/>
      <c r="D39" s="4"/>
      <c r="E39" s="4"/>
      <c r="F39" s="4"/>
      <c r="G39" s="4"/>
      <c r="H39" s="4"/>
      <c r="I39" s="4"/>
      <c r="J39" s="4"/>
      <c r="K39" s="4"/>
      <c r="L39" s="4"/>
      <c r="M39" s="4"/>
      <c r="N39" s="4"/>
      <c r="O39" s="4"/>
      <c r="P39" s="4"/>
      <c r="Q39" s="4"/>
    </row>
    <row r="40" spans="1:17" ht="53.25" hidden="1" customHeight="1" x14ac:dyDescent="0.2">
      <c r="A40" s="203" t="s">
        <v>3371</v>
      </c>
      <c r="B40" s="360" t="s">
        <v>3372</v>
      </c>
      <c r="C40" s="361"/>
      <c r="D40" s="4"/>
      <c r="E40" s="4"/>
      <c r="F40" s="4"/>
      <c r="G40" s="4"/>
      <c r="H40" s="4"/>
      <c r="I40" s="4"/>
      <c r="J40" s="4"/>
      <c r="K40" s="4"/>
      <c r="L40" s="4"/>
      <c r="M40" s="4"/>
      <c r="N40" s="4"/>
      <c r="O40" s="4"/>
      <c r="P40" s="4"/>
      <c r="Q40" s="4"/>
    </row>
    <row r="41" spans="1:17" ht="73.5" hidden="1" customHeight="1" x14ac:dyDescent="0.2">
      <c r="A41" s="203" t="s">
        <v>3373</v>
      </c>
      <c r="B41" s="360" t="s">
        <v>3374</v>
      </c>
      <c r="C41" s="361"/>
      <c r="D41" s="4"/>
      <c r="E41" s="4"/>
      <c r="F41" s="4"/>
      <c r="G41" s="4"/>
      <c r="H41" s="4"/>
      <c r="I41" s="4"/>
      <c r="J41" s="4"/>
      <c r="K41" s="4"/>
      <c r="L41" s="4"/>
      <c r="M41" s="4"/>
      <c r="N41" s="4"/>
      <c r="O41" s="4"/>
      <c r="P41" s="4"/>
      <c r="Q41" s="4"/>
    </row>
    <row r="42" spans="1:17" ht="57.75" hidden="1" customHeight="1" x14ac:dyDescent="0.2">
      <c r="A42" s="203" t="s">
        <v>3375</v>
      </c>
      <c r="B42" s="360" t="s">
        <v>3376</v>
      </c>
      <c r="C42" s="361"/>
      <c r="D42" s="4"/>
      <c r="E42" s="4"/>
      <c r="F42" s="4"/>
      <c r="G42" s="4"/>
      <c r="H42" s="4"/>
      <c r="I42" s="4"/>
      <c r="J42" s="4"/>
      <c r="K42" s="4"/>
      <c r="L42" s="4"/>
      <c r="M42" s="4"/>
      <c r="N42" s="4"/>
      <c r="O42" s="4"/>
      <c r="P42" s="4"/>
      <c r="Q42" s="4"/>
    </row>
    <row r="43" spans="1:17" ht="84" hidden="1" customHeight="1" x14ac:dyDescent="0.2">
      <c r="A43" s="203" t="s">
        <v>3377</v>
      </c>
      <c r="B43" s="360" t="s">
        <v>3378</v>
      </c>
      <c r="C43" s="361"/>
      <c r="D43" s="4"/>
      <c r="E43" s="4"/>
      <c r="F43" s="4"/>
      <c r="G43" s="4"/>
      <c r="H43" s="4"/>
      <c r="I43" s="4"/>
      <c r="J43" s="4"/>
      <c r="K43" s="4"/>
      <c r="L43" s="4"/>
      <c r="M43" s="4"/>
      <c r="N43" s="4"/>
      <c r="O43" s="4"/>
      <c r="P43" s="4"/>
      <c r="Q43" s="4"/>
    </row>
    <row r="44" spans="1:17" ht="48" hidden="1" customHeight="1" x14ac:dyDescent="0.2">
      <c r="A44" s="203" t="s">
        <v>3379</v>
      </c>
      <c r="B44" s="360" t="s">
        <v>3380</v>
      </c>
      <c r="C44" s="361"/>
      <c r="D44" s="4"/>
      <c r="E44" s="4"/>
      <c r="F44" s="4"/>
      <c r="G44" s="4"/>
      <c r="H44" s="4"/>
      <c r="I44" s="4"/>
      <c r="J44" s="4"/>
      <c r="K44" s="4"/>
      <c r="L44" s="4"/>
      <c r="M44" s="4"/>
      <c r="N44" s="4"/>
      <c r="O44" s="4"/>
      <c r="P44" s="4"/>
      <c r="Q44" s="4"/>
    </row>
    <row r="45" spans="1:17" ht="57" hidden="1" customHeight="1" x14ac:dyDescent="0.2">
      <c r="A45" s="203" t="s">
        <v>3381</v>
      </c>
      <c r="B45" s="360" t="s">
        <v>3382</v>
      </c>
      <c r="C45" s="361"/>
      <c r="D45" s="4"/>
      <c r="E45" s="4"/>
      <c r="F45" s="4"/>
      <c r="G45" s="4"/>
      <c r="H45" s="4"/>
      <c r="I45" s="4"/>
      <c r="J45" s="4"/>
      <c r="K45" s="4"/>
      <c r="L45" s="4"/>
      <c r="M45" s="4"/>
      <c r="N45" s="4"/>
      <c r="O45" s="4"/>
      <c r="P45" s="4"/>
      <c r="Q45" s="4"/>
    </row>
    <row r="46" spans="1:17" ht="73.5" hidden="1" customHeight="1" x14ac:dyDescent="0.2">
      <c r="A46" s="203" t="s">
        <v>3383</v>
      </c>
      <c r="B46" s="360" t="s">
        <v>3384</v>
      </c>
      <c r="C46" s="361"/>
      <c r="D46" s="29"/>
      <c r="E46" s="4"/>
      <c r="F46" s="4"/>
      <c r="G46" s="4"/>
      <c r="H46" s="4"/>
      <c r="I46" s="4"/>
      <c r="J46" s="4"/>
      <c r="K46" s="4"/>
      <c r="L46" s="4"/>
      <c r="M46" s="4"/>
      <c r="N46" s="4"/>
      <c r="O46" s="4"/>
      <c r="P46" s="4"/>
      <c r="Q46" s="4"/>
    </row>
    <row r="47" spans="1:17" ht="66" hidden="1" customHeight="1" x14ac:dyDescent="0.2">
      <c r="A47" s="32" t="s">
        <v>3385</v>
      </c>
      <c r="B47" s="368" t="s">
        <v>3386</v>
      </c>
      <c r="C47" s="368"/>
      <c r="D47" s="4"/>
      <c r="E47" s="4"/>
      <c r="F47" s="4"/>
      <c r="G47" s="4"/>
      <c r="H47" s="4"/>
      <c r="I47" s="4"/>
      <c r="J47" s="4"/>
      <c r="K47" s="4"/>
      <c r="L47" s="4"/>
      <c r="M47" s="4"/>
      <c r="N47" s="4"/>
      <c r="O47" s="4"/>
      <c r="P47" s="4"/>
      <c r="Q47" s="4"/>
    </row>
    <row r="48" spans="1:17" ht="123.75" customHeight="1" x14ac:dyDescent="0.2">
      <c r="A48" s="167" t="s">
        <v>3387</v>
      </c>
      <c r="B48" s="366" t="s">
        <v>3388</v>
      </c>
      <c r="C48" s="367"/>
      <c r="D48" s="4"/>
      <c r="E48" s="4"/>
      <c r="F48" s="4"/>
      <c r="G48" s="4"/>
      <c r="H48" s="4"/>
      <c r="I48" s="4"/>
      <c r="J48" s="4"/>
      <c r="K48" s="4"/>
      <c r="L48" s="4"/>
      <c r="M48" s="4"/>
      <c r="N48" s="4"/>
      <c r="O48" s="4"/>
      <c r="P48" s="4"/>
      <c r="Q48" s="4"/>
    </row>
    <row r="49" spans="1:17" ht="34.5" customHeight="1" x14ac:dyDescent="0.2">
      <c r="A49" s="167" t="s">
        <v>3389</v>
      </c>
      <c r="B49" s="366" t="s">
        <v>3390</v>
      </c>
      <c r="C49" s="367"/>
      <c r="D49" s="4"/>
      <c r="E49" s="4"/>
      <c r="F49" s="4"/>
      <c r="G49" s="4"/>
      <c r="H49" s="4"/>
      <c r="I49" s="4"/>
      <c r="J49" s="4"/>
      <c r="K49" s="4"/>
      <c r="L49" s="4"/>
      <c r="M49" s="4"/>
      <c r="N49" s="4"/>
      <c r="O49" s="4"/>
      <c r="P49" s="4"/>
      <c r="Q49" s="4"/>
    </row>
    <row r="50" spans="1:17" ht="34.5" customHeight="1" x14ac:dyDescent="0.2">
      <c r="A50" s="167" t="s">
        <v>3391</v>
      </c>
      <c r="B50" s="366" t="s">
        <v>3392</v>
      </c>
      <c r="C50" s="367"/>
      <c r="D50" s="4"/>
      <c r="E50" s="4"/>
      <c r="F50" s="4"/>
      <c r="G50" s="4"/>
      <c r="H50" s="4"/>
      <c r="I50" s="4"/>
      <c r="J50" s="4"/>
      <c r="K50" s="4"/>
      <c r="L50" s="4"/>
      <c r="M50" s="4"/>
      <c r="N50" s="4"/>
      <c r="O50" s="4"/>
      <c r="P50" s="4"/>
      <c r="Q50" s="4"/>
    </row>
    <row r="51" spans="1:17" ht="31.5" customHeight="1" x14ac:dyDescent="0.2">
      <c r="A51" s="204" t="s">
        <v>3393</v>
      </c>
      <c r="B51" s="360" t="s">
        <v>3394</v>
      </c>
      <c r="C51" s="361"/>
      <c r="D51" s="4"/>
      <c r="E51" s="4"/>
      <c r="F51" s="4"/>
      <c r="G51" s="4"/>
      <c r="H51" s="4"/>
      <c r="I51" s="4"/>
      <c r="J51" s="4"/>
      <c r="K51" s="4"/>
      <c r="L51" s="4"/>
      <c r="M51" s="4"/>
      <c r="N51" s="4"/>
      <c r="O51" s="4"/>
      <c r="P51" s="4"/>
      <c r="Q51" s="4"/>
    </row>
    <row r="52" spans="1:17" ht="31.5" customHeight="1" x14ac:dyDescent="0.2">
      <c r="A52" s="204" t="s">
        <v>3395</v>
      </c>
      <c r="B52" s="360" t="s">
        <v>3396</v>
      </c>
      <c r="C52" s="361"/>
      <c r="D52" s="4"/>
      <c r="E52" s="4"/>
      <c r="F52" s="4"/>
      <c r="G52" s="4"/>
      <c r="H52" s="4"/>
      <c r="I52" s="4"/>
      <c r="J52" s="4"/>
      <c r="K52" s="4"/>
      <c r="L52" s="4"/>
      <c r="M52" s="4"/>
      <c r="N52" s="4"/>
      <c r="O52" s="4"/>
      <c r="P52" s="4"/>
      <c r="Q52" s="4"/>
    </row>
    <row r="53" spans="1:17" ht="31.5" customHeight="1" x14ac:dyDescent="0.2">
      <c r="A53" s="204" t="s">
        <v>3397</v>
      </c>
      <c r="B53" s="358" t="s">
        <v>3398</v>
      </c>
      <c r="C53" s="359"/>
      <c r="D53" s="4"/>
      <c r="E53" s="4"/>
      <c r="F53" s="4"/>
      <c r="G53" s="4"/>
      <c r="H53" s="4"/>
      <c r="I53" s="4"/>
      <c r="J53" s="4"/>
      <c r="K53" s="4"/>
      <c r="L53" s="4"/>
      <c r="M53" s="4"/>
      <c r="N53" s="4"/>
      <c r="O53" s="4"/>
      <c r="P53" s="4"/>
      <c r="Q53" s="4"/>
    </row>
    <row r="54" spans="1:17" ht="31.5" customHeight="1" x14ac:dyDescent="0.2">
      <c r="A54" s="204" t="s">
        <v>3399</v>
      </c>
      <c r="B54" s="358" t="s">
        <v>3400</v>
      </c>
      <c r="C54" s="359"/>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Tihana Tkalec</cp:lastModifiedBy>
  <cp:revision/>
  <cp:lastPrinted>2023-10-09T13:45:20Z</cp:lastPrinted>
  <dcterms:created xsi:type="dcterms:W3CDTF">2022-04-01T05:14:30Z</dcterms:created>
  <dcterms:modified xsi:type="dcterms:W3CDTF">2023-10-09T13:50:23Z</dcterms:modified>
</cp:coreProperties>
</file>